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13_ncr:1_{5C80B3DE-AD3E-400B-8081-E79A0CD10DBE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Ratio_de_levier" sheetId="3" r:id="rId1"/>
  </sheets>
  <externalReferences>
    <externalReference r:id="rId2"/>
  </externalReferences>
  <definedNames>
    <definedName name="DPA_1101">Ratio_de_levier!$H$10</definedName>
    <definedName name="DPA_1102">Ratio_de_levier!$H$11</definedName>
    <definedName name="DPA_1103">Ratio_de_levier!$H$12</definedName>
    <definedName name="DPA_1104">Ratio_de_levier!$H$16</definedName>
    <definedName name="DPA_1105">Ratio_de_levier!#REF!</definedName>
    <definedName name="DPA_1106">Ratio_de_levier!$H$17</definedName>
    <definedName name="DPA_1107">Ratio_de_levier!$H$18</definedName>
    <definedName name="DPA_1108">Ratio_de_levier!$J$10</definedName>
    <definedName name="DPA_1109">Ratio_de_levier!$J$11</definedName>
    <definedName name="DPA_1110">Ratio_de_levier!$J$12</definedName>
    <definedName name="DPA_1111">'[1]Leverage &amp; TLAC Leverage Ratios'!#REF!</definedName>
    <definedName name="DPA_1112">Ratio_de_levier!$J$13</definedName>
    <definedName name="DPA_1113">Ratio_de_levier!$J$14</definedName>
    <definedName name="DPA_1114">Ratio_de_levier!$J$15</definedName>
    <definedName name="DPA_1115">Ratio_de_levier!$J$16</definedName>
    <definedName name="DPA_1116">Ratio_de_levier!#REF!</definedName>
    <definedName name="DPA_1117">Ratio_de_levier!$J$17</definedName>
    <definedName name="DPA_1118">Ratio_de_levier!$J$18</definedName>
    <definedName name="DPA_1119">Ratio_de_levier!$J$19</definedName>
    <definedName name="DPA_1201">Ratio_de_levier!$H$23</definedName>
    <definedName name="DPA_1202">Ratio_de_levier!$H$24</definedName>
    <definedName name="DPA_1203">Ratio_de_levier!$H$25</definedName>
    <definedName name="DPA_1204">Ratio_de_levier!$H$26</definedName>
    <definedName name="DPA_1205">Ratio_de_levier!$H$27</definedName>
    <definedName name="DPA_1206">Ratio_de_levier!$H$28</definedName>
    <definedName name="DPA_1207">Ratio_de_levier!$H$29</definedName>
    <definedName name="DPA_1301">Ratio_de_levier!$H$33</definedName>
    <definedName name="DPA_1302">Ratio_de_levier!$H$35</definedName>
    <definedName name="DPA_1303">Ratio_de_levier!$J$34</definedName>
    <definedName name="DPA_1304">Ratio_de_levier!$J$35</definedName>
    <definedName name="DPA_1305">Ratio_de_levier!$L$34</definedName>
    <definedName name="DPA_1306">Ratio_de_levier!$L$35</definedName>
    <definedName name="DPA_1307">Ratio_de_levier!$N$34</definedName>
    <definedName name="DPA_1308">Ratio_de_levier!$N$35</definedName>
    <definedName name="DPA_1309">Ratio_de_levier!$N$36</definedName>
    <definedName name="DPA_1310">Ratio_de_levier!$N$37</definedName>
    <definedName name="DPA_1311">Ratio_de_levier!$P$33</definedName>
    <definedName name="DPA_1312">Ratio_de_levier!$P$34</definedName>
    <definedName name="DPA_1313">Ratio_de_levier!$P$35</definedName>
    <definedName name="DPA_1314">Ratio_de_levier!$P$36</definedName>
    <definedName name="DPA_1315">Ratio_de_levier!$P$37</definedName>
    <definedName name="DPA_1401">Ratio_de_levier!$H$41</definedName>
    <definedName name="DPA_1402">Ratio_de_levier!$H$42</definedName>
    <definedName name="DPA_1403">Ratio_de_levier!#REF!</definedName>
    <definedName name="DPA_1404">Ratio_de_levier!$H$43</definedName>
    <definedName name="DPA_1405">Ratio_de_levier!$H$44</definedName>
    <definedName name="DPA_1406">Ratio_de_levier!$H$47</definedName>
    <definedName name="DPA_1407">Ratio_de_levier!$H$48</definedName>
    <definedName name="DPA_1408">Ratio_de_levier!$H$49</definedName>
    <definedName name="DPA_1409">Ratio_de_levier!$H$50</definedName>
    <definedName name="DPA_1410">Ratio_de_levier!$H$51</definedName>
    <definedName name="DPA_1411">Ratio_de_levier!$H$52</definedName>
    <definedName name="DPA_1412">Ratio_de_levier!$H$53</definedName>
    <definedName name="DPA_1413">Ratio_de_levier!$H$54</definedName>
    <definedName name="DPA_1414">Ratio_de_levier!$H$55</definedName>
    <definedName name="DPA_1415">Ratio_de_levier!$H$56</definedName>
    <definedName name="DPA_1416">Ratio_de_levier!$L$41</definedName>
    <definedName name="DPA_1417">Ratio_de_levier!$L$42</definedName>
    <definedName name="DPA_1418">Ratio_de_levier!#REF!</definedName>
    <definedName name="DPA_1419">Ratio_de_levier!$L$43</definedName>
    <definedName name="DPA_1420">Ratio_de_levier!$L$44</definedName>
    <definedName name="DPA_1421">Ratio_de_levier!$L$47</definedName>
    <definedName name="DPA_1422">Ratio_de_levier!$L$48</definedName>
    <definedName name="DPA_1423">Ratio_de_levier!$L$49</definedName>
    <definedName name="DPA_1424">Ratio_de_levier!$L$50</definedName>
    <definedName name="DPA_1425">Ratio_de_levier!$L$51</definedName>
    <definedName name="DPA_1426">Ratio_de_levier!$L$52</definedName>
    <definedName name="DPA_1427">Ratio_de_levier!$L$53</definedName>
    <definedName name="DPA_1428">Ratio_de_levier!$L$54</definedName>
    <definedName name="DPA_1429">Ratio_de_levier!$L$55</definedName>
    <definedName name="DPA_1430">Ratio_de_levier!#REF!</definedName>
    <definedName name="DPA_1431">Ratio_de_levier!$L$56</definedName>
    <definedName name="DPA_1501">Ratio_de_levier!$H$59</definedName>
    <definedName name="DPA_1502">Ratio_de_levier!$H$60</definedName>
    <definedName name="DPA_1503">Ratio_de_levier!$H$61</definedName>
    <definedName name="DPA_1504">Ratio_de_levier!$H$63</definedName>
    <definedName name="DPA_1505">Ratio_de_levier!$H$65</definedName>
    <definedName name="DPA_1506">Ratio_de_levier!$H$66</definedName>
    <definedName name="DPA_1507">Ratio_de_levier!$H$67</definedName>
    <definedName name="DPA_1508">Ratio_de_levier!$H$64</definedName>
    <definedName name="DPA_1601">Ratio_de_levier!$H$70</definedName>
    <definedName name="DPA_1602">Ratio_de_levier!$H$71</definedName>
    <definedName name="DPA_1603">Ratio_de_levier!$H$72</definedName>
    <definedName name="DPA_1604">Ratio_de_levier!$H$73</definedName>
    <definedName name="DPA_1605">Ratio_de_levier!$H$75</definedName>
    <definedName name="DPA_1606">Ratio_de_levier!$H$76</definedName>
    <definedName name="DPA_2101">Ratio_de_levier!$H$85</definedName>
    <definedName name="DPA_2102">Ratio_de_levier!$H$86</definedName>
    <definedName name="DPA_2103">Ratio_de_levier!$H$87</definedName>
    <definedName name="DPA_2104">Ratio_de_levier!$J$85</definedName>
    <definedName name="DPA_2105">Ratio_de_levier!$J$86</definedName>
    <definedName name="DPA_2106">Ratio_de_levier!$J$87</definedName>
    <definedName name="DPA_2107">Ratio_de_levier!$L$85</definedName>
    <definedName name="DPA_2108">Ratio_de_levier!$L$86</definedName>
    <definedName name="DPA_2109">Ratio_de_levier!$L$87</definedName>
    <definedName name="DPA_2110">Ratio_de_levier!$L$88</definedName>
    <definedName name="DPA_2111">'[1]Leverage &amp; TLAC Leverage Ratios'!#REF!</definedName>
    <definedName name="DPA_2112">Ratio_de_levier!#REF!</definedName>
    <definedName name="DPA_2113">'[1]Leverage &amp; TLAC Leverage Ratios'!#REF!</definedName>
    <definedName name="DPA_2114">Ratio_de_levier!$H$91</definedName>
    <definedName name="DPA_2115">Ratio_de_levier!$H$92</definedName>
    <definedName name="DPA_2116">Ratio_de_levier!#REF!</definedName>
    <definedName name="DPA_2117">Ratio_de_levier!#REF!</definedName>
    <definedName name="DPA_2118">Ratio_de_levier!#REF!</definedName>
    <definedName name="DPA_2119">Ratio_de_levier!$J$91</definedName>
    <definedName name="DPA_2120">Ratio_de_levier!$J$92</definedName>
    <definedName name="DPA_2121">Ratio_de_levier!#REF!</definedName>
    <definedName name="DPA_2122">Ratio_de_levier!#REF!</definedName>
    <definedName name="DPA_2123">Ratio_de_levier!#REF!</definedName>
    <definedName name="DPA_2124">Ratio_de_levier!#REF!</definedName>
    <definedName name="DPA_2125">Ratio_de_levier!$L$90</definedName>
    <definedName name="DPA_2126">Ratio_de_levier!$L$91</definedName>
    <definedName name="DPA_2127">Ratio_de_levier!$L$92</definedName>
    <definedName name="DPA_2128">Ratio_de_levier!#REF!</definedName>
    <definedName name="DPA_2129">Ratio_de_levier!$L$93</definedName>
    <definedName name="DPA_2130">Ratio_de_levier!$H$90</definedName>
    <definedName name="DPA_2131">Ratio_de_levier!$J$90</definedName>
    <definedName name="DPA_2201">Ratio_de_levier!$H$99</definedName>
    <definedName name="DPA_2202">Ratio_de_levier!#REF!</definedName>
    <definedName name="DPA_2203">Ratio_de_levier!$H$100</definedName>
    <definedName name="DPA_2204">Ratio_de_levier!#REF!</definedName>
    <definedName name="DPA_2205">Ratio_de_levier!$H$101</definedName>
    <definedName name="DPA_2206">Ratio_de_levier!$J$99</definedName>
    <definedName name="DPA_2207">Ratio_de_levier!#REF!</definedName>
    <definedName name="DPA_2208">Ratio_de_levier!$J$100</definedName>
    <definedName name="DPA_2209">Ratio_de_levier!#REF!</definedName>
    <definedName name="DPA_2210">Ratio_de_levier!$J$101</definedName>
    <definedName name="DPA_2211">Ratio_de_levier!$L$99</definedName>
    <definedName name="DPA_2212">Ratio_de_levier!#REF!</definedName>
    <definedName name="DPA_2213">Ratio_de_levier!$L$100</definedName>
    <definedName name="DPA_2214">Ratio_de_levier!#REF!</definedName>
    <definedName name="DPA_2215">Ratio_de_levier!$L$101</definedName>
    <definedName name="DPA_2216">Ratio_de_levier!$N$99</definedName>
    <definedName name="DPA_2217">Ratio_de_levier!#REF!</definedName>
    <definedName name="DPA_2218">Ratio_de_levier!$N$100</definedName>
    <definedName name="DPA_2219">Ratio_de_levier!#REF!</definedName>
    <definedName name="DPA_2220">Ratio_de_levier!$N$101</definedName>
    <definedName name="DPA_2221">Ratio_de_levier!$N$103</definedName>
    <definedName name="DPA_2222">Ratio_de_levier!$N$105</definedName>
    <definedName name="DPA_2223">Ratio_de_levier!$N$106</definedName>
    <definedName name="DPA_2224">Ratio_de_levier!$N$107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3" l="1"/>
  <c r="H56" i="3" l="1"/>
  <c r="L46" i="3"/>
  <c r="L45" i="3"/>
  <c r="J18" i="3"/>
  <c r="H18" i="3"/>
  <c r="L47" i="3" l="1"/>
  <c r="L48" i="3"/>
  <c r="L90" i="3" l="1"/>
  <c r="L85" i="3"/>
  <c r="N101" i="3" l="1"/>
  <c r="L101" i="3"/>
  <c r="J101" i="3"/>
  <c r="H101" i="3"/>
  <c r="L91" i="3" l="1"/>
  <c r="L86" i="3"/>
  <c r="N107" i="3"/>
  <c r="H28" i="3" s="1"/>
  <c r="L55" i="3"/>
  <c r="L54" i="3"/>
  <c r="L53" i="3"/>
  <c r="L52" i="3"/>
  <c r="L51" i="3"/>
  <c r="L50" i="3"/>
  <c r="L49" i="3"/>
  <c r="L44" i="3"/>
  <c r="L43" i="3"/>
  <c r="L42" i="3"/>
  <c r="L41" i="3"/>
  <c r="P36" i="3"/>
  <c r="N36" i="3"/>
  <c r="L56" i="3" l="1"/>
  <c r="H92" i="3"/>
  <c r="L92" i="3" s="1"/>
  <c r="L93" i="3" s="1"/>
  <c r="H24" i="3" s="1"/>
  <c r="H87" i="3"/>
  <c r="L87" i="3" s="1"/>
  <c r="L88" i="3" s="1"/>
  <c r="H23" i="3" s="1"/>
  <c r="H29" i="3" l="1"/>
  <c r="H59" i="3" s="1"/>
  <c r="H61" i="3" l="1"/>
  <c r="H66" i="3"/>
</calcChain>
</file>

<file path=xl/sharedStrings.xml><?xml version="1.0" encoding="utf-8"?>
<sst xmlns="http://schemas.openxmlformats.org/spreadsheetml/2006/main" count="113" uniqueCount="106">
  <si>
    <t>(en milliers de dollars canadiens)</t>
  </si>
  <si>
    <t>Section 1 - Calcul du ratio de levier</t>
  </si>
  <si>
    <t>Valeur comptable au bilan</t>
  </si>
  <si>
    <t>Dérivés</t>
  </si>
  <si>
    <t>Montants des actifs déduits du calcul des fonds propres de catégorie 1 « tout compris » de Bâle III</t>
  </si>
  <si>
    <t>Espace réservé</t>
  </si>
  <si>
    <t>2. Expositions sur dérivés</t>
  </si>
  <si>
    <t>Dérivés non couverts par un contrat de compensation bilatérale admissible</t>
  </si>
  <si>
    <t>DÉCLARATION DU RATIO DE LEVIER</t>
  </si>
  <si>
    <t>1. Éléments du bilan</t>
  </si>
  <si>
    <t>Actifs au bilan aux fins du ratio de levier</t>
  </si>
  <si>
    <t xml:space="preserve">Sommes à recevoir au titre de la marge pour variation des liquidités prévue dans les opérations sur dérivés </t>
  </si>
  <si>
    <t>Volet exonéré d'une CC sur les expositions du portefeuille compensées par le client (marge initiale)</t>
  </si>
  <si>
    <t>Dérivés couverts par un contrat de compensation bilatérale admissible</t>
  </si>
  <si>
    <t>CR du volet exonéré des expositions du portefeuille compensées par le client</t>
  </si>
  <si>
    <t>EPF du volet exonéré des expositions du portefeuille compensées par le client</t>
  </si>
  <si>
    <t>Exposition notionnelle nette pour les dérivés de crédit souscrits</t>
  </si>
  <si>
    <t>Total – Expositions sur dérivés</t>
  </si>
  <si>
    <t>AA de la section 2</t>
  </si>
  <si>
    <t>BB de la section 2</t>
  </si>
  <si>
    <t>CC de la section 2</t>
  </si>
  <si>
    <t>Montant notionnel</t>
  </si>
  <si>
    <t>Exposition au risque de contrepartie</t>
  </si>
  <si>
    <t>Valeur comptable 
au bilan</t>
  </si>
  <si>
    <t>4. Éléments hors bilan</t>
  </si>
  <si>
    <t xml:space="preserve">Montant notionnel </t>
  </si>
  <si>
    <t>Total des expositions hors bilan</t>
  </si>
  <si>
    <t>Expositions totales</t>
  </si>
  <si>
    <t>Fonds propres de catégorie 1</t>
  </si>
  <si>
    <t>Ratio de levier  (%)</t>
  </si>
  <si>
    <t>Ratio de levier autorisé (%)</t>
  </si>
  <si>
    <t>6. Rapprochement avec le bilan</t>
  </si>
  <si>
    <t>Actifs liés aux filiales déconsolidées</t>
  </si>
  <si>
    <t>Actifs au bilan consolidé aux fins comptables</t>
  </si>
  <si>
    <t>Participations dans des filiales déconsolidées</t>
  </si>
  <si>
    <t>Soldes exigibles au titre des filiales déconsolidées</t>
  </si>
  <si>
    <t>Actifs au bilan aux fins du ratio de levier – Valeur comptable</t>
  </si>
  <si>
    <t xml:space="preserve">Section 2 - Calcul des expositions sur dérivés </t>
  </si>
  <si>
    <t>Contrats sur dérivés financiers</t>
  </si>
  <si>
    <t>Total des contrats</t>
  </si>
  <si>
    <t>(A) Expositions sur un dérivé unique non couvertes par un contrat de compensation admissible</t>
  </si>
  <si>
    <t>(i) Coût de remplacement</t>
  </si>
  <si>
    <t>Coût de remplacement, montants notionnels et majoration pour exposition potentielle future (EPF)</t>
  </si>
  <si>
    <t>(ii) Montants notionnels</t>
  </si>
  <si>
    <t xml:space="preserve">(iv) Exposition sur un dérivé unique </t>
  </si>
  <si>
    <t xml:space="preserve">(ii) Montants notionnels </t>
  </si>
  <si>
    <t xml:space="preserve">(v) Exposition pour les dérivés compensés </t>
  </si>
  <si>
    <t>BB - Reporter à la section 1</t>
  </si>
  <si>
    <t>AA - Reporter à la section 1</t>
  </si>
  <si>
    <t>(B) Expositions sur dérivés couvertes par un contrat de compensation admissible</t>
  </si>
  <si>
    <t>(B) Équivalence de trésorerie</t>
  </si>
  <si>
    <t>Acheteur de la protection</t>
  </si>
  <si>
    <t>Dérivés uniques</t>
  </si>
  <si>
    <t>Vendeur de la protection</t>
  </si>
  <si>
    <t>Dérivés admissibles à une compensation</t>
  </si>
  <si>
    <t>(i) Swaps sur rendement total</t>
  </si>
  <si>
    <t xml:space="preserve">(i) Total des dérivés de crédit souscrits – Montant notionnel </t>
  </si>
  <si>
    <t>(ii) Compensations admissibles :</t>
  </si>
  <si>
    <t xml:space="preserve">Ajustement de la juste valeur des fonds propres de catégorie 1 </t>
  </si>
  <si>
    <t>Dérivés de crédit achetés admissibles</t>
  </si>
  <si>
    <t>(iii) Exposition notionnelle nette pour les dérivés de crédit souscrits</t>
  </si>
  <si>
    <t>CC - Reporter à la section 1</t>
  </si>
  <si>
    <t>Bureau du surintendant des institutions financières Canada</t>
  </si>
  <si>
    <t>Contrats sur dérivés de crédit</t>
  </si>
  <si>
    <t>Capital disponible - TLAC</t>
  </si>
  <si>
    <t>Ratio de levier TLAC (%)</t>
  </si>
  <si>
    <t>Ratio de levier TLAC minimum (%)</t>
  </si>
  <si>
    <t>5. Ratio de levier et ratio de levier TLAC</t>
  </si>
  <si>
    <t>EPF</t>
  </si>
  <si>
    <t>Ratio de levier cible (%)</t>
  </si>
  <si>
    <t>Actifs titrisés qui satisfont aux critères du transfert de risque important (TRI)</t>
  </si>
  <si>
    <t>(ii) Contrats dérivés sur défaut total</t>
  </si>
  <si>
    <t xml:space="preserve">(iii) EPF totale </t>
  </si>
  <si>
    <t>(A) Calcul de l'EPF pour tous les dérivés de crédit</t>
  </si>
  <si>
    <t>1. Dérivés financiers et dérivés de crédit</t>
  </si>
  <si>
    <t>2. Renseignements supplémentaires et traitement des dérivés de crédit</t>
  </si>
  <si>
    <t>Valeur brute (en ne supposant aucune compensation ou mesure d'ARC)</t>
  </si>
  <si>
    <t xml:space="preserve">Achats à terme d’actifs - CCEC de 100 % </t>
  </si>
  <si>
    <t xml:space="preserve">Dépôts terme contre terme - CCEC de 100 % </t>
  </si>
  <si>
    <t xml:space="preserve">Actions et titres partiellement libérés - CCEC de 100 % </t>
  </si>
  <si>
    <t xml:space="preserve">Engagements de garantie liés à des transactions - CCEC de 50 % </t>
  </si>
  <si>
    <t xml:space="preserve">Lettres de crédit à court terme à dénouement automatique liées à des opérations commerciales - CCEC de 20 % </t>
  </si>
  <si>
    <t>Coefficient de conversion en équivalent-crédit (CCEC)</t>
  </si>
  <si>
    <t>Exposition après CCEC</t>
  </si>
  <si>
    <t xml:space="preserve">Engagements révocables sans condition - CCEC de 10 % </t>
  </si>
  <si>
    <t xml:space="preserve">Autres expositions hors bilan liées à la titrisation - CCEC de 100 % </t>
  </si>
  <si>
    <t xml:space="preserve">Substituts directs de crédit - CCEC de 100 % </t>
  </si>
  <si>
    <t>Marges de crédit de titrisation (notées par une agence de notation externe) – CCEC de 100 %</t>
  </si>
  <si>
    <t>Engagements de titrisation inutilisés pour financer l’acquisition d’actifs – CCEC de 40 %</t>
  </si>
  <si>
    <t xml:space="preserve">Facilités d’émission d’effets (FEE) et facilités de prise ferme renouvelables (FPR) - CCEC de 50 % </t>
  </si>
  <si>
    <t xml:space="preserve">Titres reçus dans le cadre d’une CTT et comptabilisés à titre d’actifs </t>
  </si>
  <si>
    <t xml:space="preserve">Actifs au bilan – à l’exception des dérivés et des CTT </t>
  </si>
  <si>
    <t xml:space="preserve">Poste pour mémoire : Ajustement pour CTT comptabilisées comme ventes </t>
  </si>
  <si>
    <t>Actifs des CTT brutes ajustées (après compensation permise)</t>
  </si>
  <si>
    <t xml:space="preserve">CTT à titre de mandataire </t>
  </si>
  <si>
    <t>Toutes les autres CTT (après rajustement pour opérations comptables de vente)</t>
  </si>
  <si>
    <t xml:space="preserve">Total des expositions relatives aux CTT </t>
  </si>
  <si>
    <t xml:space="preserve">Poste pour mémoire : Expositions des CTT aux CC admissibles sur opérations compensées par le client </t>
  </si>
  <si>
    <t>3. Cessions temporaires de titres (CTT)</t>
  </si>
  <si>
    <t xml:space="preserve">Cessions temporaires de titres  </t>
  </si>
  <si>
    <t>Achats d’actifs financiers non réglés</t>
  </si>
  <si>
    <t>Engagements (quelle que soit l’échéance de la facilité sous-jacente) – CCEC de 40 %</t>
  </si>
  <si>
    <t>Avances ou marges de crédit admissibles fournies par un organisme de gestion – CCEC de 10 %</t>
  </si>
  <si>
    <r>
      <t>Réserve au titre du ratio de levier pour les BIS</t>
    </r>
    <r>
      <rPr>
        <vertAlign val="superscript"/>
        <sz val="8"/>
        <rFont val="Arial"/>
        <family val="2"/>
      </rPr>
      <t>i</t>
    </r>
    <r>
      <rPr>
        <sz val="8"/>
        <rFont val="Arial"/>
        <family val="2"/>
      </rPr>
      <t xml:space="preserve"> (%)</t>
    </r>
  </si>
  <si>
    <t>Soldes inutilisés des expositions sur carte de crédit – CCEC de 25 %</t>
  </si>
  <si>
    <t>Liquidités à verser et à recevoir qui ne sont pas compensées selon la comptabilisation à la date de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</si>
</sst>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;;;"/>
    <numFmt numFmtId="165" formatCode="_-* #,##0_-;\-* #,##0_-;_-* &quot;-&quot;??_-;_-@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10"/>
      <name val="Arial"/>
      <family val="2"/>
    </font>
    <font>
      <strike/>
      <sz val="8"/>
      <color theme="1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164" fontId="1" fillId="0" borderId="0">
      <alignment vertical="center"/>
    </xf>
    <xf numFmtId="0" fontId="3" fillId="0" borderId="0">
      <alignment horizontal="center" vertical="center"/>
    </xf>
    <xf numFmtId="164" fontId="4" fillId="2" borderId="0">
      <alignment vertical="center"/>
    </xf>
    <xf numFmtId="0" fontId="2" fillId="1" borderId="0">
      <alignment vertical="center"/>
    </xf>
    <xf numFmtId="49" fontId="5" fillId="0" borderId="0">
      <alignment vertical="center"/>
    </xf>
    <xf numFmtId="0" fontId="7" fillId="0" borderId="0">
      <alignment horizontal="right" vertical="center"/>
    </xf>
    <xf numFmtId="0" fontId="6" fillId="0" borderId="0">
      <alignment vertical="center"/>
    </xf>
    <xf numFmtId="0" fontId="8" fillId="0" borderId="0">
      <alignment vertical="center"/>
    </xf>
    <xf numFmtId="43" fontId="2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3" fillId="0" borderId="1" xfId="2" applyBorder="1">
      <alignment horizontal="center" vertical="center"/>
    </xf>
    <xf numFmtId="49" fontId="5" fillId="0" borderId="0" xfId="5">
      <alignment vertical="center"/>
    </xf>
    <xf numFmtId="49" fontId="5" fillId="0" borderId="3" xfId="5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3" fillId="0" borderId="4" xfId="2" applyBorder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3" fillId="0" borderId="11" xfId="2" applyBorder="1">
      <alignment horizontal="center" vertical="center"/>
    </xf>
    <xf numFmtId="0" fontId="3" fillId="0" borderId="10" xfId="2" applyBorder="1">
      <alignment horizontal="center" vertical="center"/>
    </xf>
    <xf numFmtId="0" fontId="2" fillId="1" borderId="9" xfId="4" applyBorder="1">
      <alignment vertical="center"/>
    </xf>
    <xf numFmtId="0" fontId="2" fillId="1" borderId="11" xfId="4" applyBorder="1">
      <alignment vertical="center"/>
    </xf>
    <xf numFmtId="0" fontId="2" fillId="1" borderId="6" xfId="4" applyBorder="1">
      <alignment vertical="center"/>
    </xf>
    <xf numFmtId="0" fontId="6" fillId="0" borderId="0" xfId="7">
      <alignment vertical="center"/>
    </xf>
    <xf numFmtId="0" fontId="6" fillId="0" borderId="9" xfId="7" applyBorder="1">
      <alignment vertical="center"/>
    </xf>
    <xf numFmtId="0" fontId="8" fillId="0" borderId="0" xfId="8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7" applyBorder="1">
      <alignment vertical="center"/>
    </xf>
    <xf numFmtId="0" fontId="0" fillId="0" borderId="0" xfId="0" applyFill="1">
      <alignment vertical="center"/>
    </xf>
    <xf numFmtId="0" fontId="2" fillId="1" borderId="1" xfId="4" applyBorder="1">
      <alignment vertical="center"/>
    </xf>
    <xf numFmtId="49" fontId="9" fillId="0" borderId="0" xfId="5" applyFont="1">
      <alignment vertical="center"/>
    </xf>
    <xf numFmtId="0" fontId="10" fillId="0" borderId="11" xfId="0" applyFont="1" applyBorder="1">
      <alignment vertical="center"/>
    </xf>
    <xf numFmtId="43" fontId="0" fillId="0" borderId="1" xfId="9" applyFont="1" applyBorder="1" applyAlignment="1">
      <alignment vertical="center"/>
    </xf>
    <xf numFmtId="165" fontId="0" fillId="0" borderId="1" xfId="9" applyNumberFormat="1" applyFont="1" applyBorder="1" applyAlignment="1">
      <alignment vertical="center"/>
    </xf>
    <xf numFmtId="165" fontId="0" fillId="0" borderId="0" xfId="0" applyNumberFormat="1">
      <alignment vertical="center"/>
    </xf>
    <xf numFmtId="165" fontId="4" fillId="2" borderId="11" xfId="9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1" borderId="2" xfId="4" applyBorder="1">
      <alignment vertical="center"/>
    </xf>
    <xf numFmtId="49" fontId="5" fillId="0" borderId="2" xfId="5" applyBorder="1" applyAlignment="1">
      <alignment vertical="top"/>
    </xf>
    <xf numFmtId="0" fontId="0" fillId="0" borderId="5" xfId="0" applyBorder="1">
      <alignment vertical="center"/>
    </xf>
    <xf numFmtId="0" fontId="6" fillId="0" borderId="12" xfId="7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165" fontId="2" fillId="1" borderId="1" xfId="9" applyNumberFormat="1" applyFill="1" applyBorder="1" applyAlignment="1">
      <alignment vertical="center"/>
    </xf>
    <xf numFmtId="165" fontId="0" fillId="0" borderId="1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3" fillId="3" borderId="10" xfId="2" applyFill="1" applyBorder="1">
      <alignment horizontal="center" vertical="center"/>
    </xf>
    <xf numFmtId="0" fontId="0" fillId="3" borderId="10" xfId="0" applyFill="1" applyBorder="1">
      <alignment vertical="center"/>
    </xf>
    <xf numFmtId="0" fontId="7" fillId="3" borderId="10" xfId="6" applyFill="1" applyBorder="1">
      <alignment horizontal="right" vertical="center"/>
    </xf>
    <xf numFmtId="0" fontId="0" fillId="3" borderId="9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>
      <alignment vertical="center"/>
    </xf>
    <xf numFmtId="49" fontId="5" fillId="3" borderId="0" xfId="5" applyFill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7" fillId="3" borderId="11" xfId="6" applyFill="1" applyBorder="1">
      <alignment horizontal="right" vertical="center"/>
    </xf>
    <xf numFmtId="0" fontId="0" fillId="3" borderId="12" xfId="0" applyFill="1" applyBorder="1">
      <alignment vertical="center"/>
    </xf>
    <xf numFmtId="0" fontId="0" fillId="3" borderId="14" xfId="0" applyFill="1" applyBorder="1" applyAlignment="1">
      <alignment vertical="center"/>
    </xf>
    <xf numFmtId="0" fontId="6" fillId="0" borderId="5" xfId="7" applyBorder="1">
      <alignment vertical="center"/>
    </xf>
    <xf numFmtId="0" fontId="0" fillId="3" borderId="1" xfId="0" applyFill="1" applyBorder="1" applyAlignment="1">
      <alignment vertical="center"/>
    </xf>
    <xf numFmtId="0" fontId="12" fillId="0" borderId="13" xfId="6" applyFont="1" applyBorder="1">
      <alignment horizontal="right" vertical="center"/>
    </xf>
    <xf numFmtId="0" fontId="0" fillId="0" borderId="9" xfId="0" applyBorder="1" applyAlignment="1">
      <alignment vertical="center"/>
    </xf>
    <xf numFmtId="0" fontId="3" fillId="0" borderId="3" xfId="2" applyBorder="1">
      <alignment horizontal="center" vertical="center"/>
    </xf>
    <xf numFmtId="0" fontId="0" fillId="0" borderId="6" xfId="0" applyBorder="1">
      <alignment vertical="center"/>
    </xf>
    <xf numFmtId="0" fontId="12" fillId="0" borderId="10" xfId="6" applyFont="1" applyBorder="1">
      <alignment horizontal="right" vertical="center"/>
    </xf>
    <xf numFmtId="0" fontId="11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165" fontId="2" fillId="0" borderId="1" xfId="9" applyNumberFormat="1" applyFill="1" applyBorder="1" applyAlignment="1">
      <alignment vertical="center"/>
    </xf>
    <xf numFmtId="165" fontId="0" fillId="0" borderId="11" xfId="9" applyNumberFormat="1" applyFont="1" applyFill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165" fontId="0" fillId="0" borderId="9" xfId="9" applyNumberFormat="1" applyFont="1" applyBorder="1" applyAlignment="1">
      <alignment vertical="center"/>
    </xf>
    <xf numFmtId="43" fontId="0" fillId="0" borderId="9" xfId="9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3" fontId="0" fillId="0" borderId="0" xfId="9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1" xfId="2" applyFont="1" applyBorder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3" fontId="0" fillId="4" borderId="1" xfId="0" applyNumberFormat="1" applyFill="1" applyBorder="1">
      <alignment vertical="center"/>
    </xf>
    <xf numFmtId="0" fontId="0" fillId="0" borderId="0" xfId="0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49" fontId="9" fillId="0" borderId="3" xfId="5" applyFont="1" applyFill="1" applyBorder="1" applyAlignment="1">
      <alignment vertical="top"/>
    </xf>
    <xf numFmtId="0" fontId="4" fillId="0" borderId="11" xfId="0" applyFont="1" applyFill="1" applyBorder="1">
      <alignment vertical="center"/>
    </xf>
    <xf numFmtId="0" fontId="13" fillId="0" borderId="1" xfId="2" applyFont="1" applyFill="1" applyBorder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8" xfId="0" applyFont="1" applyFill="1" applyBorder="1">
      <alignment vertical="center"/>
    </xf>
    <xf numFmtId="49" fontId="9" fillId="0" borderId="4" xfId="5" applyFont="1" applyFill="1" applyBorder="1" applyAlignment="1">
      <alignment vertical="top"/>
    </xf>
    <xf numFmtId="43" fontId="0" fillId="0" borderId="11" xfId="9" applyFont="1" applyFill="1" applyBorder="1" applyAlignment="1">
      <alignment vertical="center"/>
    </xf>
    <xf numFmtId="0" fontId="3" fillId="0" borderId="1" xfId="2" applyFill="1" applyBorder="1">
      <alignment horizontal="center" vertical="center"/>
    </xf>
    <xf numFmtId="43" fontId="0" fillId="0" borderId="1" xfId="9" applyFont="1" applyFill="1" applyBorder="1" applyAlignment="1">
      <alignment vertical="center"/>
    </xf>
    <xf numFmtId="43" fontId="4" fillId="0" borderId="1" xfId="9" applyFont="1" applyFill="1" applyBorder="1" applyAlignment="1">
      <alignment vertical="center"/>
    </xf>
    <xf numFmtId="0" fontId="0" fillId="0" borderId="13" xfId="0" applyFill="1" applyBorder="1">
      <alignment vertical="center"/>
    </xf>
    <xf numFmtId="0" fontId="3" fillId="0" borderId="4" xfId="2" applyFill="1" applyBorder="1">
      <alignment horizontal="center" vertical="center"/>
    </xf>
    <xf numFmtId="43" fontId="0" fillId="0" borderId="4" xfId="9" applyFont="1" applyFill="1" applyBorder="1" applyAlignment="1">
      <alignment vertical="center"/>
    </xf>
    <xf numFmtId="43" fontId="0" fillId="0" borderId="14" xfId="9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3" fillId="0" borderId="11" xfId="2" applyFill="1" applyBorder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9" xfId="0" applyFill="1" applyBorder="1">
      <alignment vertical="center"/>
    </xf>
    <xf numFmtId="165" fontId="4" fillId="0" borderId="11" xfId="9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0" fontId="13" fillId="0" borderId="1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</cellXfs>
  <cellStyles count="10">
    <cellStyle name="Calculated Cell" xfId="3" xr:uid="{00000000-0005-0000-0000-000000000000}"/>
    <cellStyle name="Calculation" xfId="1" builtinId="22" customBuiltin="1"/>
    <cellStyle name="Comma" xfId="9" builtinId="3"/>
    <cellStyle name="DPA" xfId="2" xr:uid="{00000000-0005-0000-0000-000003000000}"/>
    <cellStyle name="Greyed Out Cell" xfId="4" xr:uid="{00000000-0005-0000-0000-000004000000}"/>
    <cellStyle name="Heading Style 1" xfId="5" xr:uid="{00000000-0005-0000-0000-000005000000}"/>
    <cellStyle name="HStyle 2" xfId="6" xr:uid="{00000000-0005-0000-0000-000006000000}"/>
    <cellStyle name="HStyle 3" xfId="7" xr:uid="{00000000-0005-0000-0000-000007000000}"/>
    <cellStyle name="HStyle 4" xfId="8" xr:uid="{00000000-0005-0000-0000-000008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sites/ficore/OsfiFIIS/RDA%20Repository%20-%20Requirements%20Communications%20-%20LR%20-%202019%20RRS15/Copy%20of%20LRR19%20-%20updated%20by%20RS%2020190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rage &amp; TLAC Leverage Ratios"/>
      <sheetName val="Calculation"/>
    </sheetNames>
    <sheetDataSet>
      <sheetData sheetId="0">
        <row r="19">
          <cell r="J1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showGridLines="0" tabSelected="1" zoomScale="130" zoomScaleNormal="130" workbookViewId="0"/>
  </sheetViews>
  <sheetFormatPr defaultColWidth="9.33203125" defaultRowHeight="11.25" x14ac:dyDescent="0.2"/>
  <cols>
    <col min="1" max="3" width="3.83203125" customWidth="1"/>
    <col min="4" max="4" width="17.5" customWidth="1"/>
    <col min="5" max="5" width="70.83203125" customWidth="1"/>
    <col min="6" max="6" width="16.83203125" customWidth="1"/>
    <col min="7" max="7" width="6.5" customWidth="1"/>
    <col min="8" max="8" width="17.33203125" customWidth="1"/>
    <col min="9" max="9" width="4.83203125" customWidth="1"/>
    <col min="10" max="10" width="16.5" customWidth="1"/>
    <col min="11" max="11" width="6.33203125" customWidth="1"/>
    <col min="12" max="12" width="17.1640625" customWidth="1"/>
    <col min="13" max="13" width="4.83203125" customWidth="1"/>
    <col min="14" max="14" width="17.33203125" customWidth="1"/>
    <col min="15" max="15" width="4.83203125" customWidth="1"/>
    <col min="16" max="16" width="12.83203125" customWidth="1"/>
    <col min="17" max="17" width="4.83203125" customWidth="1"/>
    <col min="18" max="18" width="12.83203125" customWidth="1"/>
  </cols>
  <sheetData>
    <row r="1" spans="1:14" x14ac:dyDescent="0.2">
      <c r="A1" s="17" t="s">
        <v>62</v>
      </c>
      <c r="B1" s="17"/>
    </row>
    <row r="2" spans="1:14" x14ac:dyDescent="0.2">
      <c r="A2" s="17"/>
      <c r="B2" s="17"/>
    </row>
    <row r="3" spans="1:14" ht="12.75" x14ac:dyDescent="0.2">
      <c r="A3" s="23" t="s">
        <v>8</v>
      </c>
      <c r="B3" s="2"/>
    </row>
    <row r="5" spans="1:14" x14ac:dyDescent="0.2">
      <c r="A5" s="15" t="s">
        <v>0</v>
      </c>
      <c r="B5" s="15"/>
    </row>
    <row r="7" spans="1:14" ht="12.75" x14ac:dyDescent="0.2">
      <c r="A7" s="2" t="s">
        <v>1</v>
      </c>
      <c r="B7" s="2"/>
    </row>
    <row r="8" spans="1:14" ht="56.25" customHeight="1" x14ac:dyDescent="0.2">
      <c r="G8" s="134" t="s">
        <v>2</v>
      </c>
      <c r="H8" s="134"/>
      <c r="I8" s="134" t="s">
        <v>76</v>
      </c>
      <c r="J8" s="134"/>
    </row>
    <row r="9" spans="1:14" x14ac:dyDescent="0.2">
      <c r="B9" s="32" t="s">
        <v>9</v>
      </c>
      <c r="C9" s="35"/>
      <c r="D9" s="35"/>
      <c r="E9" s="35"/>
      <c r="F9" s="35"/>
      <c r="G9" s="35"/>
      <c r="H9" s="35"/>
      <c r="I9" s="35"/>
      <c r="J9" s="36"/>
    </row>
    <row r="10" spans="1:14" x14ac:dyDescent="0.2">
      <c r="B10" s="29"/>
      <c r="C10" s="35" t="s">
        <v>10</v>
      </c>
      <c r="D10" s="35"/>
      <c r="E10" s="35"/>
      <c r="F10" s="36"/>
      <c r="G10" s="1">
        <v>1101</v>
      </c>
      <c r="H10" s="39"/>
      <c r="I10" s="1">
        <v>1108</v>
      </c>
      <c r="J10" s="26"/>
      <c r="L10" s="27"/>
    </row>
    <row r="11" spans="1:14" x14ac:dyDescent="0.2">
      <c r="B11" s="4"/>
      <c r="C11" s="35" t="s">
        <v>3</v>
      </c>
      <c r="D11" s="35"/>
      <c r="E11" s="35"/>
      <c r="F11" s="36"/>
      <c r="G11" s="1">
        <v>1102</v>
      </c>
      <c r="H11" s="39"/>
      <c r="I11" s="1">
        <v>1109</v>
      </c>
      <c r="J11" s="26"/>
    </row>
    <row r="12" spans="1:14" x14ac:dyDescent="0.2">
      <c r="B12" s="4"/>
      <c r="C12" s="35" t="s">
        <v>99</v>
      </c>
      <c r="D12" s="35"/>
      <c r="E12" s="35"/>
      <c r="F12" s="36"/>
      <c r="G12" s="1">
        <v>1103</v>
      </c>
      <c r="H12" s="26"/>
      <c r="I12" s="1">
        <v>1110</v>
      </c>
      <c r="J12" s="26"/>
      <c r="L12" s="27"/>
    </row>
    <row r="13" spans="1:14" x14ac:dyDescent="0.2">
      <c r="B13" s="4"/>
      <c r="C13" s="35" t="s">
        <v>11</v>
      </c>
      <c r="D13" s="35"/>
      <c r="E13" s="35"/>
      <c r="F13" s="36"/>
      <c r="G13" s="22"/>
      <c r="H13" s="38"/>
      <c r="I13" s="1">
        <v>1112</v>
      </c>
      <c r="J13" s="26"/>
      <c r="K13" s="27"/>
      <c r="N13" s="27"/>
    </row>
    <row r="14" spans="1:14" x14ac:dyDescent="0.2">
      <c r="B14" s="4"/>
      <c r="C14" s="35" t="s">
        <v>12</v>
      </c>
      <c r="D14" s="35"/>
      <c r="E14" s="35"/>
      <c r="F14" s="36"/>
      <c r="G14" s="22"/>
      <c r="H14" s="38"/>
      <c r="I14" s="1">
        <v>1113</v>
      </c>
      <c r="J14" s="26"/>
      <c r="N14" s="27"/>
    </row>
    <row r="15" spans="1:14" x14ac:dyDescent="0.2">
      <c r="B15" s="4"/>
      <c r="C15" s="35" t="s">
        <v>90</v>
      </c>
      <c r="D15" s="35"/>
      <c r="E15" s="35"/>
      <c r="F15" s="36"/>
      <c r="G15" s="22"/>
      <c r="H15" s="38"/>
      <c r="I15" s="1">
        <v>1114</v>
      </c>
      <c r="J15" s="26"/>
    </row>
    <row r="16" spans="1:14" x14ac:dyDescent="0.2">
      <c r="B16" s="4"/>
      <c r="C16" s="76" t="s">
        <v>4</v>
      </c>
      <c r="D16" s="77"/>
      <c r="E16" s="77"/>
      <c r="F16" s="78"/>
      <c r="G16" s="1">
        <v>1104</v>
      </c>
      <c r="H16" s="79"/>
      <c r="I16" s="90">
        <v>1115</v>
      </c>
      <c r="J16" s="80"/>
      <c r="L16" s="27"/>
    </row>
    <row r="17" spans="2:16" x14ac:dyDescent="0.2">
      <c r="B17" s="4"/>
      <c r="C17" s="96" t="s">
        <v>70</v>
      </c>
      <c r="D17" s="96"/>
      <c r="E17" s="96"/>
      <c r="F17" s="98"/>
      <c r="G17" s="90">
        <v>1106</v>
      </c>
      <c r="H17" s="26"/>
      <c r="I17" s="90">
        <v>1117</v>
      </c>
      <c r="J17" s="26"/>
    </row>
    <row r="18" spans="2:16" x14ac:dyDescent="0.2">
      <c r="B18" s="4"/>
      <c r="C18" s="33" t="s">
        <v>91</v>
      </c>
      <c r="D18" s="8"/>
      <c r="E18" s="8"/>
      <c r="F18" s="74"/>
      <c r="G18" s="1">
        <v>1107</v>
      </c>
      <c r="H18" s="28">
        <f>DPA_1101-DPA_1102-DPA_1103-DPA_1104-DPA_1106</f>
        <v>0</v>
      </c>
      <c r="I18" s="1">
        <v>1118</v>
      </c>
      <c r="J18" s="28">
        <f>DPA_1108-DPA_1109-DPA_1110-DPA_1112-DPA_1113-DPA_1114-DPA_1115-DPA_1117</f>
        <v>0</v>
      </c>
      <c r="L18" s="27"/>
    </row>
    <row r="19" spans="2:16" ht="11.25" customHeight="1" x14ac:dyDescent="0.2">
      <c r="B19" s="5"/>
      <c r="C19" s="85" t="s">
        <v>92</v>
      </c>
      <c r="D19" s="89"/>
      <c r="E19" s="86"/>
      <c r="F19" s="24"/>
      <c r="G19" s="22"/>
      <c r="H19" s="22"/>
      <c r="I19" s="90">
        <v>1119</v>
      </c>
      <c r="J19" s="25"/>
    </row>
    <row r="20" spans="2:16" x14ac:dyDescent="0.2">
      <c r="B20" s="42"/>
      <c r="C20" s="88"/>
      <c r="D20" s="88"/>
      <c r="E20" s="42"/>
      <c r="F20" s="42"/>
      <c r="G20" s="42"/>
      <c r="H20" s="42"/>
      <c r="I20" s="42"/>
      <c r="J20" s="87"/>
      <c r="K20" s="42"/>
      <c r="L20" s="42"/>
    </row>
    <row r="22" spans="2:16" x14ac:dyDescent="0.2">
      <c r="B22" s="34" t="s">
        <v>6</v>
      </c>
      <c r="C22" s="35"/>
      <c r="D22" s="35"/>
      <c r="E22" s="35"/>
      <c r="F22" s="35"/>
      <c r="G22" s="35"/>
      <c r="H22" s="36"/>
    </row>
    <row r="23" spans="2:16" x14ac:dyDescent="0.2">
      <c r="B23" s="4"/>
      <c r="C23" s="9" t="s">
        <v>7</v>
      </c>
      <c r="D23" s="6"/>
      <c r="E23" s="6"/>
      <c r="F23" s="71" t="s">
        <v>18</v>
      </c>
      <c r="G23" s="1">
        <v>1201</v>
      </c>
      <c r="H23" s="25">
        <f>DPA_2110</f>
        <v>0</v>
      </c>
    </row>
    <row r="24" spans="2:16" x14ac:dyDescent="0.2">
      <c r="B24" s="4"/>
      <c r="C24" s="34" t="s">
        <v>13</v>
      </c>
      <c r="D24" s="35"/>
      <c r="E24" s="35"/>
      <c r="F24" s="75" t="s">
        <v>19</v>
      </c>
      <c r="G24" s="1">
        <v>1202</v>
      </c>
      <c r="H24" s="25">
        <f>DPA_2129</f>
        <v>0</v>
      </c>
    </row>
    <row r="25" spans="2:16" x14ac:dyDescent="0.2">
      <c r="B25" s="4"/>
      <c r="C25" s="34" t="s">
        <v>14</v>
      </c>
      <c r="D25" s="35"/>
      <c r="E25" s="35"/>
      <c r="F25" s="35"/>
      <c r="G25" s="1">
        <v>1203</v>
      </c>
      <c r="H25" s="25"/>
    </row>
    <row r="26" spans="2:16" x14ac:dyDescent="0.2">
      <c r="B26" s="4"/>
      <c r="C26" s="34" t="s">
        <v>15</v>
      </c>
      <c r="D26" s="35"/>
      <c r="E26" s="35"/>
      <c r="F26" s="35"/>
      <c r="G26" s="1">
        <v>1204</v>
      </c>
      <c r="H26" s="25"/>
    </row>
    <row r="27" spans="2:16" x14ac:dyDescent="0.2">
      <c r="B27" s="4"/>
      <c r="C27" s="81" t="s">
        <v>5</v>
      </c>
      <c r="D27" s="35"/>
      <c r="E27" s="35"/>
      <c r="F27" s="35"/>
      <c r="G27" s="1">
        <v>1205</v>
      </c>
      <c r="H27" s="25"/>
    </row>
    <row r="28" spans="2:16" x14ac:dyDescent="0.2">
      <c r="B28" s="4"/>
      <c r="C28" s="34" t="s">
        <v>16</v>
      </c>
      <c r="E28" s="35"/>
      <c r="F28" s="75" t="s">
        <v>20</v>
      </c>
      <c r="G28" s="1">
        <v>1206</v>
      </c>
      <c r="H28" s="26">
        <f>DPA_2224</f>
        <v>0</v>
      </c>
    </row>
    <row r="29" spans="2:16" x14ac:dyDescent="0.2">
      <c r="B29" s="5"/>
      <c r="C29" s="16" t="s">
        <v>17</v>
      </c>
      <c r="D29" s="35"/>
      <c r="E29" s="35"/>
      <c r="F29" s="35"/>
      <c r="G29" s="1">
        <v>1207</v>
      </c>
      <c r="H29" s="28">
        <f>DPA_1201+DPA_1202-DPA_1203-DPA_1204+DPA_1205+DPA_1206</f>
        <v>0</v>
      </c>
    </row>
    <row r="31" spans="2:16" ht="56.25" customHeight="1" x14ac:dyDescent="0.2">
      <c r="B31" s="37"/>
      <c r="C31" s="20"/>
      <c r="D31" s="37"/>
      <c r="E31" s="37"/>
      <c r="F31" s="37"/>
      <c r="G31" s="135" t="s">
        <v>21</v>
      </c>
      <c r="H31" s="136"/>
      <c r="I31" s="134" t="s">
        <v>23</v>
      </c>
      <c r="J31" s="134"/>
      <c r="K31" s="134" t="s">
        <v>76</v>
      </c>
      <c r="L31" s="134"/>
      <c r="M31" s="134" t="s">
        <v>93</v>
      </c>
      <c r="N31" s="134"/>
      <c r="O31" s="134" t="s">
        <v>22</v>
      </c>
      <c r="P31" s="134"/>
    </row>
    <row r="32" spans="2:16" x14ac:dyDescent="0.2">
      <c r="B32" s="34" t="s">
        <v>98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8"/>
      <c r="P32" s="36"/>
    </row>
    <row r="33" spans="2:16" x14ac:dyDescent="0.2">
      <c r="B33" s="4"/>
      <c r="C33" s="34" t="s">
        <v>94</v>
      </c>
      <c r="D33" s="35"/>
      <c r="E33" s="35"/>
      <c r="F33" s="35"/>
      <c r="G33" s="1">
        <v>1301</v>
      </c>
      <c r="H33" s="25"/>
      <c r="I33" s="14"/>
      <c r="J33" s="22"/>
      <c r="K33" s="30"/>
      <c r="L33" s="22"/>
      <c r="M33" s="30"/>
      <c r="N33" s="12"/>
      <c r="O33" s="1">
        <v>1311</v>
      </c>
      <c r="P33" s="25"/>
    </row>
    <row r="34" spans="2:16" x14ac:dyDescent="0.2">
      <c r="B34" s="4"/>
      <c r="C34" s="34" t="s">
        <v>95</v>
      </c>
      <c r="D34" s="35"/>
      <c r="E34" s="35"/>
      <c r="F34" s="35"/>
      <c r="G34" s="30"/>
      <c r="H34" s="12"/>
      <c r="I34" s="1">
        <v>1303</v>
      </c>
      <c r="J34" s="26"/>
      <c r="K34" s="10">
        <v>1305</v>
      </c>
      <c r="L34" s="26"/>
      <c r="M34" s="10">
        <v>1307</v>
      </c>
      <c r="N34" s="83"/>
      <c r="O34" s="1">
        <v>1312</v>
      </c>
      <c r="P34" s="26"/>
    </row>
    <row r="35" spans="2:16" x14ac:dyDescent="0.2">
      <c r="B35" s="4"/>
      <c r="C35" s="81" t="s">
        <v>5</v>
      </c>
      <c r="D35" s="35"/>
      <c r="E35" s="35"/>
      <c r="F35" s="35"/>
      <c r="G35" s="1">
        <v>1302</v>
      </c>
      <c r="H35" s="25"/>
      <c r="I35" s="10">
        <v>1304</v>
      </c>
      <c r="J35" s="25"/>
      <c r="K35" s="10">
        <v>1306</v>
      </c>
      <c r="L35" s="25"/>
      <c r="M35" s="10">
        <v>1308</v>
      </c>
      <c r="N35" s="84"/>
      <c r="O35" s="1">
        <v>1313</v>
      </c>
      <c r="P35" s="25"/>
    </row>
    <row r="36" spans="2:16" x14ac:dyDescent="0.2">
      <c r="B36" s="5"/>
      <c r="C36" s="69" t="s">
        <v>96</v>
      </c>
      <c r="D36" s="8"/>
      <c r="E36" s="8"/>
      <c r="F36" s="8"/>
      <c r="G36" s="22"/>
      <c r="H36" s="13"/>
      <c r="I36" s="13"/>
      <c r="J36" s="13"/>
      <c r="K36" s="13"/>
      <c r="L36" s="13"/>
      <c r="M36" s="10">
        <v>1309</v>
      </c>
      <c r="N36" s="28">
        <f>DPA_1307+DPA_1308</f>
        <v>0</v>
      </c>
      <c r="O36" s="1">
        <v>1314</v>
      </c>
      <c r="P36" s="28">
        <f>DPA_1311+DPA_1312+DPA_1313</f>
        <v>0</v>
      </c>
    </row>
    <row r="37" spans="2:16" x14ac:dyDescent="0.2">
      <c r="B37" s="91"/>
      <c r="C37" s="91" t="s">
        <v>97</v>
      </c>
      <c r="D37" s="92"/>
      <c r="E37" s="92"/>
      <c r="F37" s="41"/>
      <c r="G37" s="13"/>
      <c r="H37" s="22"/>
      <c r="I37" s="22"/>
      <c r="J37" s="22"/>
      <c r="K37" s="22"/>
      <c r="L37" s="22"/>
      <c r="M37" s="1">
        <v>1310</v>
      </c>
      <c r="N37" s="84"/>
      <c r="O37" s="1">
        <v>1315</v>
      </c>
      <c r="P37" s="25"/>
    </row>
    <row r="38" spans="2:16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ht="45" customHeight="1" x14ac:dyDescent="0.2">
      <c r="G39" s="134" t="s">
        <v>25</v>
      </c>
      <c r="H39" s="134"/>
      <c r="I39" s="134" t="s">
        <v>82</v>
      </c>
      <c r="J39" s="134"/>
      <c r="K39" s="134" t="s">
        <v>83</v>
      </c>
      <c r="L39" s="134"/>
    </row>
    <row r="40" spans="2:16" ht="11.25" customHeight="1" x14ac:dyDescent="0.2">
      <c r="B40" s="34" t="s">
        <v>24</v>
      </c>
      <c r="C40" s="35"/>
      <c r="D40" s="35"/>
      <c r="E40" s="35"/>
      <c r="F40" s="35"/>
      <c r="G40" s="35"/>
      <c r="H40" s="35"/>
      <c r="I40" s="35"/>
      <c r="J40" s="35"/>
      <c r="K40" s="35"/>
      <c r="L40" s="36"/>
    </row>
    <row r="41" spans="2:16" x14ac:dyDescent="0.2">
      <c r="B41" s="4"/>
      <c r="C41" s="34" t="s">
        <v>84</v>
      </c>
      <c r="D41" s="35"/>
      <c r="E41" s="35"/>
      <c r="F41" s="36"/>
      <c r="G41" s="1">
        <v>1401</v>
      </c>
      <c r="H41" s="25"/>
      <c r="I41" s="133">
        <v>10</v>
      </c>
      <c r="J41" s="133"/>
      <c r="K41" s="1">
        <v>1416</v>
      </c>
      <c r="L41" s="28">
        <f>DPA_1401*I41/100</f>
        <v>0</v>
      </c>
    </row>
    <row r="42" spans="2:16" s="123" customFormat="1" x14ac:dyDescent="0.2">
      <c r="B42" s="124"/>
      <c r="C42" s="141" t="s">
        <v>101</v>
      </c>
      <c r="D42" s="142"/>
      <c r="E42" s="142"/>
      <c r="F42" s="143"/>
      <c r="G42" s="99">
        <v>1402</v>
      </c>
      <c r="H42" s="108"/>
      <c r="I42" s="137">
        <v>40</v>
      </c>
      <c r="J42" s="137"/>
      <c r="K42" s="99">
        <v>1417</v>
      </c>
      <c r="L42" s="122">
        <f>DPA_1402*I42/100</f>
        <v>0</v>
      </c>
    </row>
    <row r="43" spans="2:16" s="123" customFormat="1" ht="10.15" customHeight="1" x14ac:dyDescent="0.2">
      <c r="B43" s="124"/>
      <c r="C43" s="144" t="s">
        <v>102</v>
      </c>
      <c r="D43" s="142"/>
      <c r="E43" s="142"/>
      <c r="F43" s="143"/>
      <c r="G43" s="99">
        <v>1404</v>
      </c>
      <c r="H43" s="108"/>
      <c r="I43" s="137">
        <v>10</v>
      </c>
      <c r="J43" s="137"/>
      <c r="K43" s="99">
        <v>1419</v>
      </c>
      <c r="L43" s="122">
        <f>DPA_1404*I43/100</f>
        <v>0</v>
      </c>
    </row>
    <row r="44" spans="2:16" s="123" customFormat="1" x14ac:dyDescent="0.2">
      <c r="B44" s="124"/>
      <c r="C44" s="141" t="s">
        <v>87</v>
      </c>
      <c r="D44" s="142"/>
      <c r="E44" s="142"/>
      <c r="F44" s="143"/>
      <c r="G44" s="99">
        <v>1405</v>
      </c>
      <c r="H44" s="108"/>
      <c r="I44" s="137">
        <v>100</v>
      </c>
      <c r="J44" s="137"/>
      <c r="K44" s="99">
        <v>1420</v>
      </c>
      <c r="L44" s="122">
        <f>DPA_1405*I44/100</f>
        <v>0</v>
      </c>
    </row>
    <row r="45" spans="2:16" s="123" customFormat="1" x14ac:dyDescent="0.2">
      <c r="B45" s="124"/>
      <c r="C45" s="141" t="s">
        <v>88</v>
      </c>
      <c r="D45" s="142"/>
      <c r="E45" s="142"/>
      <c r="F45" s="143"/>
      <c r="G45" s="125">
        <v>1432</v>
      </c>
      <c r="H45" s="108"/>
      <c r="I45" s="139">
        <v>40</v>
      </c>
      <c r="J45" s="140"/>
      <c r="K45" s="125">
        <v>1433</v>
      </c>
      <c r="L45" s="122">
        <f>H45*I45/100</f>
        <v>0</v>
      </c>
    </row>
    <row r="46" spans="2:16" s="123" customFormat="1" x14ac:dyDescent="0.2">
      <c r="B46" s="124"/>
      <c r="C46" s="126" t="s">
        <v>104</v>
      </c>
      <c r="D46" s="127"/>
      <c r="E46" s="127"/>
      <c r="F46" s="128"/>
      <c r="G46" s="125">
        <v>1434</v>
      </c>
      <c r="H46" s="108"/>
      <c r="I46" s="139">
        <v>25</v>
      </c>
      <c r="J46" s="140"/>
      <c r="K46" s="125">
        <v>1435</v>
      </c>
      <c r="L46" s="122">
        <f>H46*I46/100</f>
        <v>0</v>
      </c>
    </row>
    <row r="47" spans="2:16" s="21" customFormat="1" x14ac:dyDescent="0.2">
      <c r="B47" s="120"/>
      <c r="C47" s="121" t="s">
        <v>85</v>
      </c>
      <c r="D47" s="77"/>
      <c r="E47" s="77"/>
      <c r="F47" s="78"/>
      <c r="G47" s="106">
        <v>1406</v>
      </c>
      <c r="H47" s="107"/>
      <c r="I47" s="138">
        <v>100</v>
      </c>
      <c r="J47" s="138"/>
      <c r="K47" s="106">
        <v>1421</v>
      </c>
      <c r="L47" s="28">
        <f>DPA_1405*I47/100</f>
        <v>0</v>
      </c>
    </row>
    <row r="48" spans="2:16" x14ac:dyDescent="0.2">
      <c r="B48" s="4"/>
      <c r="C48" s="34" t="s">
        <v>86</v>
      </c>
      <c r="D48" s="35"/>
      <c r="E48" s="35"/>
      <c r="F48" s="36"/>
      <c r="G48" s="1">
        <v>1407</v>
      </c>
      <c r="H48" s="25"/>
      <c r="I48" s="133">
        <v>100</v>
      </c>
      <c r="J48" s="133"/>
      <c r="K48" s="1">
        <v>1422</v>
      </c>
      <c r="L48" s="28">
        <f>DPA_1405*I48/100</f>
        <v>0</v>
      </c>
    </row>
    <row r="49" spans="2:12" x14ac:dyDescent="0.2">
      <c r="B49" s="4"/>
      <c r="C49" s="34" t="s">
        <v>77</v>
      </c>
      <c r="D49" s="35"/>
      <c r="E49" s="35"/>
      <c r="F49" s="36"/>
      <c r="G49" s="1">
        <v>1408</v>
      </c>
      <c r="H49" s="25"/>
      <c r="I49" s="133">
        <v>100</v>
      </c>
      <c r="J49" s="133"/>
      <c r="K49" s="1">
        <v>1423</v>
      </c>
      <c r="L49" s="28">
        <f>DPA_1408*I49/100</f>
        <v>0</v>
      </c>
    </row>
    <row r="50" spans="2:12" x14ac:dyDescent="0.2">
      <c r="B50" s="4"/>
      <c r="C50" s="34" t="s">
        <v>78</v>
      </c>
      <c r="D50" s="35"/>
      <c r="E50" s="35"/>
      <c r="F50" s="36"/>
      <c r="G50" s="1">
        <v>1409</v>
      </c>
      <c r="H50" s="25"/>
      <c r="I50" s="133">
        <v>100</v>
      </c>
      <c r="J50" s="133"/>
      <c r="K50" s="1">
        <v>1424</v>
      </c>
      <c r="L50" s="28">
        <f>DPA_1409*I50/100</f>
        <v>0</v>
      </c>
    </row>
    <row r="51" spans="2:12" x14ac:dyDescent="0.2">
      <c r="B51" s="4"/>
      <c r="C51" s="34" t="s">
        <v>79</v>
      </c>
      <c r="D51" s="35"/>
      <c r="E51" s="35"/>
      <c r="F51" s="36"/>
      <c r="G51" s="1">
        <v>1410</v>
      </c>
      <c r="H51" s="25"/>
      <c r="I51" s="133">
        <v>100</v>
      </c>
      <c r="J51" s="133"/>
      <c r="K51" s="1">
        <v>1425</v>
      </c>
      <c r="L51" s="28">
        <f>DPA_1410*I51/100</f>
        <v>0</v>
      </c>
    </row>
    <row r="52" spans="2:12" x14ac:dyDescent="0.2">
      <c r="B52" s="4"/>
      <c r="C52" s="34" t="s">
        <v>80</v>
      </c>
      <c r="D52" s="35"/>
      <c r="E52" s="35"/>
      <c r="F52" s="36"/>
      <c r="G52" s="1">
        <v>1411</v>
      </c>
      <c r="H52" s="25"/>
      <c r="I52" s="133">
        <v>50</v>
      </c>
      <c r="J52" s="133"/>
      <c r="K52" s="1">
        <v>1426</v>
      </c>
      <c r="L52" s="28">
        <f>DPA_1411*I52/100</f>
        <v>0</v>
      </c>
    </row>
    <row r="53" spans="2:12" s="123" customFormat="1" x14ac:dyDescent="0.2">
      <c r="B53" s="124"/>
      <c r="C53" s="141" t="s">
        <v>89</v>
      </c>
      <c r="D53" s="142"/>
      <c r="E53" s="142"/>
      <c r="F53" s="143"/>
      <c r="G53" s="99">
        <v>1412</v>
      </c>
      <c r="H53" s="108"/>
      <c r="I53" s="137">
        <v>50</v>
      </c>
      <c r="J53" s="137"/>
      <c r="K53" s="99">
        <v>1427</v>
      </c>
      <c r="L53" s="122">
        <f>DPA_1412*I53/100</f>
        <v>0</v>
      </c>
    </row>
    <row r="54" spans="2:12" s="123" customFormat="1" x14ac:dyDescent="0.2">
      <c r="B54" s="124"/>
      <c r="C54" s="95" t="s">
        <v>81</v>
      </c>
      <c r="D54" s="96"/>
      <c r="E54" s="96"/>
      <c r="F54" s="98"/>
      <c r="G54" s="99">
        <v>1413</v>
      </c>
      <c r="H54" s="108"/>
      <c r="I54" s="137">
        <v>20</v>
      </c>
      <c r="J54" s="137"/>
      <c r="K54" s="99">
        <v>1428</v>
      </c>
      <c r="L54" s="122">
        <f>DPA_1413*I54/100</f>
        <v>0</v>
      </c>
    </row>
    <row r="55" spans="2:12" s="123" customFormat="1" x14ac:dyDescent="0.2">
      <c r="B55" s="124"/>
      <c r="C55" s="141" t="s">
        <v>100</v>
      </c>
      <c r="D55" s="142"/>
      <c r="E55" s="142"/>
      <c r="F55" s="143"/>
      <c r="G55" s="99">
        <v>1414</v>
      </c>
      <c r="H55" s="108"/>
      <c r="I55" s="145">
        <v>100</v>
      </c>
      <c r="J55" s="145"/>
      <c r="K55" s="99">
        <v>1429</v>
      </c>
      <c r="L55" s="122">
        <f>DPA_1414*I55/100</f>
        <v>0</v>
      </c>
    </row>
    <row r="56" spans="2:12" x14ac:dyDescent="0.2">
      <c r="B56" s="5"/>
      <c r="C56" s="16" t="s">
        <v>26</v>
      </c>
      <c r="D56" s="35"/>
      <c r="E56" s="35"/>
      <c r="F56" s="36"/>
      <c r="G56" s="1">
        <v>1415</v>
      </c>
      <c r="H56" s="28">
        <f>DPA_1401+DPA_1402+DPA_1404+DPA_1405+DPA_1406+DPA_1407+DPA_1408+DPA_1409+DPA_1410+DPA_1411+DPA_1412+DPA_1413+DPA_1414+H45+H46</f>
        <v>0</v>
      </c>
      <c r="I56" s="12"/>
      <c r="J56" s="13"/>
      <c r="K56" s="10">
        <v>1431</v>
      </c>
      <c r="L56" s="28">
        <f>DPA_1416+DPA_1417+DPA_1419+DPA_1420+DPA_1421+DPA_1422+DPA_1423+DPA_1424+DPA_1425+DPA_1426+DPA_1427+DPA_1428+DPA_1429+L45+L46</f>
        <v>0</v>
      </c>
    </row>
    <row r="58" spans="2:12" x14ac:dyDescent="0.2">
      <c r="B58" s="95" t="s">
        <v>67</v>
      </c>
      <c r="C58" s="96"/>
      <c r="D58" s="96"/>
      <c r="E58" s="96"/>
      <c r="F58" s="96"/>
      <c r="G58" s="96"/>
      <c r="H58" s="36"/>
    </row>
    <row r="59" spans="2:12" ht="11.25" customHeight="1" x14ac:dyDescent="0.2">
      <c r="B59" s="97"/>
      <c r="C59" s="96" t="s">
        <v>27</v>
      </c>
      <c r="D59" s="96"/>
      <c r="E59" s="96"/>
      <c r="F59" s="98"/>
      <c r="G59" s="99">
        <v>1501</v>
      </c>
      <c r="H59" s="28">
        <f>DPA_1118+DPA_1207+DPA_1309+DPA_1314+DPA_1431</f>
        <v>0</v>
      </c>
    </row>
    <row r="60" spans="2:12" ht="11.25" customHeight="1" x14ac:dyDescent="0.2">
      <c r="B60" s="97"/>
      <c r="C60" s="100" t="s">
        <v>28</v>
      </c>
      <c r="D60" s="100"/>
      <c r="E60" s="100"/>
      <c r="F60" s="101"/>
      <c r="G60" s="99">
        <v>1502</v>
      </c>
      <c r="H60" s="26"/>
    </row>
    <row r="61" spans="2:12" ht="11.25" customHeight="1" x14ac:dyDescent="0.2">
      <c r="B61" s="97"/>
      <c r="C61" s="96" t="s">
        <v>29</v>
      </c>
      <c r="D61" s="96"/>
      <c r="E61" s="96"/>
      <c r="F61" s="98"/>
      <c r="G61" s="99">
        <v>1503</v>
      </c>
      <c r="H61" s="28" t="e">
        <f>DPA_1502/DPA_1501*100</f>
        <v>#DIV/0!</v>
      </c>
    </row>
    <row r="62" spans="2:12" s="94" customFormat="1" ht="11.25" customHeight="1" x14ac:dyDescent="0.2">
      <c r="B62" s="97"/>
      <c r="C62" s="102" t="s">
        <v>103</v>
      </c>
      <c r="D62" s="102"/>
      <c r="E62" s="102"/>
      <c r="F62" s="103"/>
      <c r="G62" s="99">
        <v>1509</v>
      </c>
      <c r="H62" s="28"/>
    </row>
    <row r="63" spans="2:12" ht="11.25" customHeight="1" x14ac:dyDescent="0.2">
      <c r="B63" s="97"/>
      <c r="C63" s="102" t="s">
        <v>30</v>
      </c>
      <c r="D63" s="102"/>
      <c r="E63" s="102"/>
      <c r="F63" s="103"/>
      <c r="G63" s="99">
        <v>1504</v>
      </c>
      <c r="H63" s="25"/>
    </row>
    <row r="64" spans="2:12" s="94" customFormat="1" ht="11.25" customHeight="1" x14ac:dyDescent="0.2">
      <c r="B64" s="97"/>
      <c r="C64" s="109" t="s">
        <v>69</v>
      </c>
      <c r="D64" s="102"/>
      <c r="E64" s="102"/>
      <c r="F64" s="102"/>
      <c r="G64" s="99">
        <v>1508</v>
      </c>
      <c r="H64" s="105"/>
    </row>
    <row r="65" spans="1:8" ht="11.25" customHeight="1" x14ac:dyDescent="0.2">
      <c r="B65" s="97"/>
      <c r="C65" s="95" t="s">
        <v>64</v>
      </c>
      <c r="D65" s="96"/>
      <c r="E65" s="96"/>
      <c r="F65" s="96"/>
      <c r="G65" s="99">
        <v>1505</v>
      </c>
      <c r="H65" s="105"/>
    </row>
    <row r="66" spans="1:8" ht="11.25" customHeight="1" x14ac:dyDescent="0.2">
      <c r="B66" s="97"/>
      <c r="C66" s="95" t="s">
        <v>65</v>
      </c>
      <c r="D66" s="96"/>
      <c r="E66" s="96"/>
      <c r="F66" s="96"/>
      <c r="G66" s="99">
        <v>1506</v>
      </c>
      <c r="H66" s="93" t="e">
        <f>H65/DPA_1501*100</f>
        <v>#DIV/0!</v>
      </c>
    </row>
    <row r="67" spans="1:8" ht="11.25" customHeight="1" x14ac:dyDescent="0.2">
      <c r="B67" s="104"/>
      <c r="C67" s="95" t="s">
        <v>66</v>
      </c>
      <c r="D67" s="96"/>
      <c r="E67" s="96"/>
      <c r="F67" s="96"/>
      <c r="G67" s="99">
        <v>1507</v>
      </c>
      <c r="H67" s="105"/>
    </row>
    <row r="69" spans="1:8" x14ac:dyDescent="0.2">
      <c r="B69" s="34" t="s">
        <v>31</v>
      </c>
      <c r="C69" s="35"/>
      <c r="D69" s="35"/>
      <c r="E69" s="35"/>
      <c r="F69" s="35"/>
      <c r="G69" s="35"/>
      <c r="H69" s="36"/>
    </row>
    <row r="70" spans="1:8" ht="12.75" x14ac:dyDescent="0.2">
      <c r="B70" s="31"/>
      <c r="C70" t="s">
        <v>33</v>
      </c>
      <c r="D70" s="35"/>
      <c r="E70" s="35"/>
      <c r="F70" s="36"/>
      <c r="G70" s="1">
        <v>1601</v>
      </c>
      <c r="H70" s="26"/>
    </row>
    <row r="71" spans="1:8" ht="12.75" x14ac:dyDescent="0.2">
      <c r="B71" s="3"/>
      <c r="C71" s="34" t="s">
        <v>32</v>
      </c>
      <c r="D71" s="35"/>
      <c r="E71" s="35"/>
      <c r="F71" s="36"/>
      <c r="G71" s="1">
        <v>1602</v>
      </c>
      <c r="H71" s="26"/>
    </row>
    <row r="72" spans="1:8" ht="12.75" x14ac:dyDescent="0.2">
      <c r="B72" s="3"/>
      <c r="C72" s="34" t="s">
        <v>34</v>
      </c>
      <c r="D72" s="35"/>
      <c r="E72" s="35"/>
      <c r="F72" s="36"/>
      <c r="G72" s="10">
        <v>1603</v>
      </c>
      <c r="H72" s="26"/>
    </row>
    <row r="73" spans="1:8" x14ac:dyDescent="0.2">
      <c r="B73" s="4"/>
      <c r="C73" s="34" t="s">
        <v>35</v>
      </c>
      <c r="D73" s="35"/>
      <c r="E73" s="35"/>
      <c r="F73" s="36"/>
      <c r="G73" s="10">
        <v>1604</v>
      </c>
      <c r="H73" s="26"/>
    </row>
    <row r="74" spans="1:8" s="94" customFormat="1" x14ac:dyDescent="0.2">
      <c r="B74" s="4"/>
      <c r="C74" s="91" t="s">
        <v>105</v>
      </c>
      <c r="D74" s="92"/>
      <c r="E74" s="92"/>
      <c r="F74" s="41"/>
      <c r="G74" s="10">
        <v>1607</v>
      </c>
      <c r="H74" s="26"/>
    </row>
    <row r="75" spans="1:8" x14ac:dyDescent="0.2">
      <c r="B75" s="4"/>
      <c r="C75" s="82" t="s">
        <v>5</v>
      </c>
      <c r="D75" s="35"/>
      <c r="E75" s="35"/>
      <c r="F75" s="36"/>
      <c r="G75" s="10">
        <v>1605</v>
      </c>
      <c r="H75" s="26"/>
    </row>
    <row r="76" spans="1:8" x14ac:dyDescent="0.2">
      <c r="B76" s="5"/>
      <c r="C76" s="34" t="s">
        <v>36</v>
      </c>
      <c r="D76" s="35"/>
      <c r="E76" s="35"/>
      <c r="F76" s="36"/>
      <c r="G76" s="1">
        <v>1606</v>
      </c>
      <c r="H76" s="28">
        <f>DPA_1601-DPA_1602+DPA_1603+DPA_1604+DPA_1605-H74</f>
        <v>0</v>
      </c>
    </row>
    <row r="79" spans="1:8" ht="12.75" x14ac:dyDescent="0.2">
      <c r="A79" s="55" t="s">
        <v>37</v>
      </c>
    </row>
    <row r="80" spans="1:8" x14ac:dyDescent="0.2">
      <c r="A80" s="54" t="s">
        <v>42</v>
      </c>
    </row>
    <row r="82" spans="2:14" x14ac:dyDescent="0.2">
      <c r="B82" s="46" t="s">
        <v>74</v>
      </c>
      <c r="C82" s="44"/>
      <c r="D82" s="47"/>
      <c r="E82" s="44"/>
      <c r="F82" s="44"/>
      <c r="G82" s="40"/>
      <c r="H82" s="40"/>
      <c r="I82" s="40"/>
      <c r="J82" s="40"/>
      <c r="K82" s="40"/>
      <c r="L82" s="41"/>
    </row>
    <row r="83" spans="2:14" ht="33.75" customHeight="1" x14ac:dyDescent="0.2">
      <c r="B83" s="50"/>
      <c r="C83" s="64"/>
      <c r="D83" s="64"/>
      <c r="E83" s="64"/>
      <c r="G83" s="131" t="s">
        <v>63</v>
      </c>
      <c r="H83" s="131"/>
      <c r="I83" s="131" t="s">
        <v>38</v>
      </c>
      <c r="J83" s="131"/>
      <c r="K83" s="131" t="s">
        <v>39</v>
      </c>
      <c r="L83" s="131"/>
    </row>
    <row r="84" spans="2:14" x14ac:dyDescent="0.2">
      <c r="B84" s="51"/>
      <c r="C84" s="46" t="s">
        <v>40</v>
      </c>
      <c r="D84" s="47"/>
      <c r="E84" s="44"/>
      <c r="F84" s="44"/>
      <c r="G84" s="40"/>
      <c r="H84" s="40"/>
      <c r="I84" s="40"/>
      <c r="J84" s="40"/>
      <c r="K84" s="40"/>
      <c r="L84" s="41"/>
    </row>
    <row r="85" spans="2:14" x14ac:dyDescent="0.2">
      <c r="B85" s="51"/>
      <c r="C85" s="56"/>
      <c r="D85" s="49" t="s">
        <v>41</v>
      </c>
      <c r="E85" s="44"/>
      <c r="F85" s="44"/>
      <c r="G85" s="110">
        <v>2101</v>
      </c>
      <c r="H85" s="111"/>
      <c r="I85" s="110">
        <v>2104</v>
      </c>
      <c r="J85" s="112"/>
      <c r="K85" s="110">
        <v>2107</v>
      </c>
      <c r="L85" s="28">
        <f>DPA_2101+DPA_2104</f>
        <v>0</v>
      </c>
    </row>
    <row r="86" spans="2:14" x14ac:dyDescent="0.2">
      <c r="B86" s="51"/>
      <c r="C86" s="56"/>
      <c r="D86" s="62" t="s">
        <v>45</v>
      </c>
      <c r="E86" s="63"/>
      <c r="G86" s="7">
        <v>2102</v>
      </c>
      <c r="H86" s="40"/>
      <c r="I86" s="7">
        <v>2105</v>
      </c>
      <c r="J86" s="40"/>
      <c r="K86" s="7">
        <v>2108</v>
      </c>
      <c r="L86" s="28">
        <f>DPA_2102+DPA_2105</f>
        <v>0</v>
      </c>
    </row>
    <row r="87" spans="2:14" x14ac:dyDescent="0.2">
      <c r="B87" s="51"/>
      <c r="C87" s="56"/>
      <c r="D87" s="113"/>
      <c r="E87" s="114" t="s">
        <v>68</v>
      </c>
      <c r="F87" s="115"/>
      <c r="G87" s="73">
        <v>2103</v>
      </c>
      <c r="H87" s="28">
        <f>DPA_2205+DPA_2210</f>
        <v>0</v>
      </c>
      <c r="I87" s="73">
        <v>2106</v>
      </c>
      <c r="J87" s="8"/>
      <c r="K87" s="7">
        <v>2109</v>
      </c>
      <c r="L87" s="28">
        <f>DPA_2103+DPA_2106</f>
        <v>0</v>
      </c>
    </row>
    <row r="88" spans="2:14" x14ac:dyDescent="0.2">
      <c r="B88" s="51"/>
      <c r="C88" s="57"/>
      <c r="D88" s="46" t="s">
        <v>44</v>
      </c>
      <c r="E88" s="44"/>
      <c r="F88" s="40"/>
      <c r="G88" s="43"/>
      <c r="H88" s="44"/>
      <c r="I88" s="43"/>
      <c r="J88" s="66" t="s">
        <v>48</v>
      </c>
      <c r="K88" s="7">
        <v>2110</v>
      </c>
      <c r="L88" s="28">
        <f>DPA_2107+DPA_2109</f>
        <v>0</v>
      </c>
    </row>
    <row r="89" spans="2:14" x14ac:dyDescent="0.2">
      <c r="B89" s="51"/>
      <c r="C89" s="46" t="s">
        <v>49</v>
      </c>
      <c r="D89" s="47"/>
      <c r="E89" s="44"/>
      <c r="F89" s="40"/>
      <c r="G89" s="43"/>
      <c r="H89" s="44"/>
      <c r="I89" s="43"/>
      <c r="J89" s="44"/>
      <c r="K89" s="43"/>
      <c r="L89" s="48"/>
    </row>
    <row r="90" spans="2:14" x14ac:dyDescent="0.2">
      <c r="B90" s="51"/>
      <c r="C90" s="56"/>
      <c r="D90" s="68" t="s">
        <v>41</v>
      </c>
      <c r="E90" s="63"/>
      <c r="G90" s="106">
        <v>2130</v>
      </c>
      <c r="H90" s="108"/>
      <c r="I90" s="106">
        <v>2131</v>
      </c>
      <c r="J90" s="108"/>
      <c r="K90" s="116">
        <v>2125</v>
      </c>
      <c r="L90" s="28">
        <f>DPA_2130+DPA_2131</f>
        <v>0</v>
      </c>
    </row>
    <row r="91" spans="2:14" x14ac:dyDescent="0.2">
      <c r="B91" s="52"/>
      <c r="C91" s="58"/>
      <c r="D91" s="49" t="s">
        <v>43</v>
      </c>
      <c r="E91" s="47"/>
      <c r="F91" s="41"/>
      <c r="G91" s="7">
        <v>2114</v>
      </c>
      <c r="H91" s="19"/>
      <c r="I91" s="7">
        <v>2119</v>
      </c>
      <c r="J91" s="19"/>
      <c r="K91" s="1">
        <v>2126</v>
      </c>
      <c r="L91" s="28">
        <f>DPA_2114+DPA_2119</f>
        <v>0</v>
      </c>
    </row>
    <row r="92" spans="2:14" x14ac:dyDescent="0.2">
      <c r="B92" s="51"/>
      <c r="C92" s="56"/>
      <c r="D92" s="117"/>
      <c r="E92" s="100" t="s">
        <v>68</v>
      </c>
      <c r="G92" s="73">
        <v>2115</v>
      </c>
      <c r="H92" s="28">
        <f>DPA_2215+DPA_2220</f>
        <v>0</v>
      </c>
      <c r="I92" s="73">
        <v>2120</v>
      </c>
      <c r="J92" s="8"/>
      <c r="K92" s="1">
        <v>2127</v>
      </c>
      <c r="L92" s="28">
        <f>DPA_2115+DPA_2120</f>
        <v>0</v>
      </c>
    </row>
    <row r="93" spans="2:14" x14ac:dyDescent="0.2">
      <c r="B93" s="53"/>
      <c r="C93" s="59"/>
      <c r="D93" s="72" t="s">
        <v>46</v>
      </c>
      <c r="E93" s="18"/>
      <c r="F93" s="40"/>
      <c r="G93" s="47"/>
      <c r="H93" s="47"/>
      <c r="I93" s="47"/>
      <c r="J93" s="45" t="s">
        <v>47</v>
      </c>
      <c r="K93" s="1">
        <v>2129</v>
      </c>
      <c r="L93" s="28">
        <f>DPA_2125+DPA_2127</f>
        <v>0</v>
      </c>
    </row>
    <row r="95" spans="2:14" x14ac:dyDescent="0.2">
      <c r="B95" s="46" t="s">
        <v>75</v>
      </c>
      <c r="C95" s="44"/>
      <c r="D95" s="47"/>
      <c r="E95" s="44"/>
      <c r="F95" s="44"/>
      <c r="G95" s="43"/>
      <c r="H95" s="44"/>
      <c r="I95" s="40"/>
      <c r="J95" s="40"/>
      <c r="K95" s="40"/>
      <c r="L95" s="40"/>
      <c r="M95" s="40"/>
      <c r="N95" s="41"/>
    </row>
    <row r="96" spans="2:14" x14ac:dyDescent="0.2">
      <c r="B96" s="51"/>
      <c r="C96" s="95" t="s">
        <v>73</v>
      </c>
      <c r="D96" s="96"/>
      <c r="E96" s="96"/>
      <c r="F96" s="96"/>
      <c r="G96" s="44"/>
      <c r="H96" s="44"/>
      <c r="I96" s="40"/>
      <c r="J96" s="40"/>
      <c r="K96" s="40"/>
      <c r="L96" s="40"/>
      <c r="M96" s="40"/>
      <c r="N96" s="41"/>
    </row>
    <row r="97" spans="2:14" x14ac:dyDescent="0.2">
      <c r="B97" s="52"/>
      <c r="C97" s="58"/>
      <c r="D97" s="61"/>
      <c r="E97" s="61"/>
      <c r="G97" s="132" t="s">
        <v>52</v>
      </c>
      <c r="H97" s="132"/>
      <c r="I97" s="132"/>
      <c r="J97" s="132"/>
      <c r="K97" s="133" t="s">
        <v>54</v>
      </c>
      <c r="L97" s="133"/>
      <c r="M97" s="133"/>
      <c r="N97" s="133"/>
    </row>
    <row r="98" spans="2:14" x14ac:dyDescent="0.2">
      <c r="B98" s="52"/>
      <c r="C98" s="58"/>
      <c r="D98" s="61"/>
      <c r="E98" s="61"/>
      <c r="G98" s="129" t="s">
        <v>51</v>
      </c>
      <c r="H98" s="129"/>
      <c r="I98" s="130" t="s">
        <v>53</v>
      </c>
      <c r="J98" s="129"/>
      <c r="K98" s="129" t="s">
        <v>51</v>
      </c>
      <c r="L98" s="129"/>
      <c r="M98" s="130" t="s">
        <v>53</v>
      </c>
      <c r="N98" s="129"/>
    </row>
    <row r="99" spans="2:14" x14ac:dyDescent="0.2">
      <c r="B99" s="52"/>
      <c r="C99" s="58"/>
      <c r="D99" s="46" t="s">
        <v>55</v>
      </c>
      <c r="E99" s="67"/>
      <c r="F99" s="67"/>
      <c r="G99" s="106">
        <v>2201</v>
      </c>
      <c r="H99" s="107"/>
      <c r="I99" s="106">
        <v>2206</v>
      </c>
      <c r="J99" s="107"/>
      <c r="K99" s="106">
        <v>2211</v>
      </c>
      <c r="L99" s="107"/>
      <c r="M99" s="106">
        <v>2216</v>
      </c>
      <c r="N99" s="107"/>
    </row>
    <row r="100" spans="2:14" x14ac:dyDescent="0.2">
      <c r="B100" s="52"/>
      <c r="C100" s="58"/>
      <c r="D100" s="95" t="s">
        <v>71</v>
      </c>
      <c r="E100" s="96"/>
      <c r="F100" s="96"/>
      <c r="G100" s="106">
        <v>2203</v>
      </c>
      <c r="H100" s="107"/>
      <c r="I100" s="106">
        <v>2208</v>
      </c>
      <c r="J100" s="107"/>
      <c r="K100" s="106">
        <v>2213</v>
      </c>
      <c r="L100" s="107"/>
      <c r="M100" s="106">
        <v>2218</v>
      </c>
      <c r="N100" s="107"/>
    </row>
    <row r="101" spans="2:14" x14ac:dyDescent="0.2">
      <c r="B101" s="52"/>
      <c r="C101" s="58"/>
      <c r="D101" s="118" t="s">
        <v>72</v>
      </c>
      <c r="E101" s="119"/>
      <c r="F101" s="98"/>
      <c r="G101" s="7">
        <v>2205</v>
      </c>
      <c r="H101" s="28">
        <f>DPA_2201+DPA_2203</f>
        <v>0</v>
      </c>
      <c r="I101" s="7">
        <v>2210</v>
      </c>
      <c r="J101" s="28">
        <f>DPA_2206+DPA_2208</f>
        <v>0</v>
      </c>
      <c r="K101" s="7">
        <v>2215</v>
      </c>
      <c r="L101" s="28">
        <f>DPA_2211+DPA_2213</f>
        <v>0</v>
      </c>
      <c r="M101" s="7">
        <v>2220</v>
      </c>
      <c r="N101" s="28">
        <f>DPA_2216+DPA_2218</f>
        <v>0</v>
      </c>
    </row>
    <row r="102" spans="2:14" x14ac:dyDescent="0.2">
      <c r="B102" s="52"/>
      <c r="C102" s="49" t="s">
        <v>50</v>
      </c>
      <c r="D102" s="47"/>
      <c r="E102" s="47"/>
      <c r="F102" s="40"/>
      <c r="G102" s="43"/>
      <c r="H102" s="47"/>
      <c r="I102" s="44"/>
      <c r="J102" s="44"/>
      <c r="K102" s="44"/>
      <c r="L102" s="44"/>
      <c r="M102" s="44"/>
      <c r="N102" s="48"/>
    </row>
    <row r="103" spans="2:14" x14ac:dyDescent="0.2">
      <c r="B103" s="52"/>
      <c r="C103" s="52"/>
      <c r="D103" s="49" t="s">
        <v>56</v>
      </c>
      <c r="E103" s="47"/>
      <c r="F103" s="40"/>
      <c r="G103" s="47"/>
      <c r="H103" s="47"/>
      <c r="I103" s="47"/>
      <c r="J103" s="47"/>
      <c r="K103" s="47"/>
      <c r="L103" s="60"/>
      <c r="M103" s="73">
        <v>2221</v>
      </c>
      <c r="N103" s="52"/>
    </row>
    <row r="104" spans="2:14" x14ac:dyDescent="0.2">
      <c r="B104" s="52"/>
      <c r="C104" s="52"/>
      <c r="D104" s="68" t="s">
        <v>57</v>
      </c>
      <c r="E104" s="61"/>
      <c r="G104" s="61"/>
      <c r="H104" s="61"/>
      <c r="I104" s="61"/>
      <c r="J104" s="61"/>
      <c r="K104" s="61"/>
      <c r="L104" s="61"/>
      <c r="M104" s="11"/>
      <c r="N104" s="60"/>
    </row>
    <row r="105" spans="2:14" x14ac:dyDescent="0.2">
      <c r="B105" s="52"/>
      <c r="C105" s="52"/>
      <c r="D105" s="65"/>
      <c r="E105" s="49" t="s">
        <v>58</v>
      </c>
      <c r="F105" s="40"/>
      <c r="G105" s="47"/>
      <c r="H105" s="47"/>
      <c r="I105" s="47"/>
      <c r="J105" s="47"/>
      <c r="K105" s="47"/>
      <c r="L105" s="60"/>
      <c r="M105" s="7">
        <v>2222</v>
      </c>
      <c r="N105" s="52"/>
    </row>
    <row r="106" spans="2:14" x14ac:dyDescent="0.2">
      <c r="B106" s="52"/>
      <c r="C106" s="52"/>
      <c r="D106" s="65"/>
      <c r="E106" s="49" t="s">
        <v>59</v>
      </c>
      <c r="F106" s="40"/>
      <c r="G106" s="47"/>
      <c r="H106" s="47"/>
      <c r="I106" s="47"/>
      <c r="J106" s="47"/>
      <c r="K106" s="47"/>
      <c r="L106" s="60"/>
      <c r="M106" s="1">
        <v>2223</v>
      </c>
      <c r="N106" s="70"/>
    </row>
    <row r="107" spans="2:14" x14ac:dyDescent="0.2">
      <c r="B107" s="53"/>
      <c r="C107" s="53"/>
      <c r="D107" s="49" t="s">
        <v>60</v>
      </c>
      <c r="E107" s="47"/>
      <c r="F107" s="40"/>
      <c r="G107" s="47"/>
      <c r="H107" s="47"/>
      <c r="I107" s="47"/>
      <c r="J107" s="47"/>
      <c r="K107" s="47"/>
      <c r="L107" s="66" t="s">
        <v>61</v>
      </c>
      <c r="M107" s="1">
        <v>2224</v>
      </c>
      <c r="N107" s="28">
        <f>DPA_2221-DPA_2222-DPA_2223</f>
        <v>0</v>
      </c>
    </row>
  </sheetData>
  <mergeCells count="40">
    <mergeCell ref="C53:F53"/>
    <mergeCell ref="C55:F55"/>
    <mergeCell ref="C42:F42"/>
    <mergeCell ref="I45:J45"/>
    <mergeCell ref="C43:F43"/>
    <mergeCell ref="C44:F44"/>
    <mergeCell ref="C45:F45"/>
    <mergeCell ref="I55:J55"/>
    <mergeCell ref="I49:J49"/>
    <mergeCell ref="I50:J50"/>
    <mergeCell ref="I51:J51"/>
    <mergeCell ref="I52:J52"/>
    <mergeCell ref="I53:J53"/>
    <mergeCell ref="I54:J54"/>
    <mergeCell ref="G8:H8"/>
    <mergeCell ref="I8:J8"/>
    <mergeCell ref="G31:H31"/>
    <mergeCell ref="I31:J31"/>
    <mergeCell ref="I48:J48"/>
    <mergeCell ref="I41:J41"/>
    <mergeCell ref="I42:J42"/>
    <mergeCell ref="I43:J43"/>
    <mergeCell ref="I44:J44"/>
    <mergeCell ref="I47:J47"/>
    <mergeCell ref="I46:J46"/>
    <mergeCell ref="M31:N31"/>
    <mergeCell ref="O31:P31"/>
    <mergeCell ref="G39:H39"/>
    <mergeCell ref="I39:J39"/>
    <mergeCell ref="K39:L39"/>
    <mergeCell ref="K31:L31"/>
    <mergeCell ref="G98:H98"/>
    <mergeCell ref="I98:J98"/>
    <mergeCell ref="K98:L98"/>
    <mergeCell ref="M98:N98"/>
    <mergeCell ref="G83:H83"/>
    <mergeCell ref="I83:J83"/>
    <mergeCell ref="K83:L83"/>
    <mergeCell ref="G97:J97"/>
    <mergeCell ref="K97:N97"/>
  </mergeCells>
  <pageMargins left="0.25" right="0.25" top="0.75" bottom="0.75" header="0.3" footer="0.3"/>
  <pageSetup paperSize="5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cf38263f16ea424f16258fa9a20143d7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198af02d529eacc93551da7216eac4a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 xsi:nil="true"/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91256-DC59-4219-AD68-9EE654A1F1BC}"/>
</file>

<file path=customXml/itemProps2.xml><?xml version="1.0" encoding="utf-8"?>
<ds:datastoreItem xmlns:ds="http://schemas.openxmlformats.org/officeDocument/2006/customXml" ds:itemID="{024E526D-E400-4FA0-A48A-5332BA406BCE}">
  <ds:schemaRefs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264ac1b-c36e-431c-ac09-8a17cceb786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1C4D82-11CA-4685-8FD8-31C768754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116</vt:i4>
      </vt:variant>
    </vt:vector>
  </HeadingPairs>
  <TitlesOfParts>
    <vt:vector size="117" baseType="lpstr">
      <vt:lpstr>Ratio_de_levier</vt:lpstr>
      <vt:lpstr>DPA_1101</vt:lpstr>
      <vt:lpstr>DPA_1102</vt:lpstr>
      <vt:lpstr>DPA_1103</vt:lpstr>
      <vt:lpstr>DPA_1104</vt:lpstr>
      <vt:lpstr>DPA_1106</vt:lpstr>
      <vt:lpstr>DPA_1107</vt:lpstr>
      <vt:lpstr>DPA_1108</vt:lpstr>
      <vt:lpstr>DPA_1109</vt:lpstr>
      <vt:lpstr>DPA_1110</vt:lpstr>
      <vt:lpstr>DPA_1112</vt:lpstr>
      <vt:lpstr>DPA_1113</vt:lpstr>
      <vt:lpstr>DPA_1114</vt:lpstr>
      <vt:lpstr>DPA_1115</vt:lpstr>
      <vt:lpstr>DPA_1117</vt:lpstr>
      <vt:lpstr>DPA_1118</vt:lpstr>
      <vt:lpstr>DPA_1119</vt:lpstr>
      <vt:lpstr>DPA_1201</vt:lpstr>
      <vt:lpstr>DPA_1202</vt:lpstr>
      <vt:lpstr>DPA_1203</vt:lpstr>
      <vt:lpstr>DPA_1204</vt:lpstr>
      <vt:lpstr>DPA_1205</vt:lpstr>
      <vt:lpstr>DPA_1206</vt:lpstr>
      <vt:lpstr>DPA_1207</vt:lpstr>
      <vt:lpstr>DPA_1301</vt:lpstr>
      <vt:lpstr>DPA_1302</vt:lpstr>
      <vt:lpstr>DPA_1303</vt:lpstr>
      <vt:lpstr>DPA_1304</vt:lpstr>
      <vt:lpstr>DPA_1305</vt:lpstr>
      <vt:lpstr>DPA_1306</vt:lpstr>
      <vt:lpstr>DPA_1307</vt:lpstr>
      <vt:lpstr>DPA_1308</vt:lpstr>
      <vt:lpstr>DPA_1309</vt:lpstr>
      <vt:lpstr>DPA_1310</vt:lpstr>
      <vt:lpstr>DPA_1311</vt:lpstr>
      <vt:lpstr>DPA_1312</vt:lpstr>
      <vt:lpstr>DPA_1313</vt:lpstr>
      <vt:lpstr>DPA_1314</vt:lpstr>
      <vt:lpstr>DPA_1315</vt:lpstr>
      <vt:lpstr>DPA_1401</vt:lpstr>
      <vt:lpstr>DPA_1402</vt:lpstr>
      <vt:lpstr>DPA_1404</vt:lpstr>
      <vt:lpstr>DPA_1405</vt:lpstr>
      <vt:lpstr>DPA_1406</vt:lpstr>
      <vt:lpstr>DPA_1407</vt:lpstr>
      <vt:lpstr>DPA_1408</vt:lpstr>
      <vt:lpstr>DPA_1409</vt:lpstr>
      <vt:lpstr>DPA_1410</vt:lpstr>
      <vt:lpstr>DPA_1411</vt:lpstr>
      <vt:lpstr>DPA_1412</vt:lpstr>
      <vt:lpstr>DPA_1413</vt:lpstr>
      <vt:lpstr>DPA_1414</vt:lpstr>
      <vt:lpstr>DPA_1415</vt:lpstr>
      <vt:lpstr>DPA_1416</vt:lpstr>
      <vt:lpstr>DPA_1417</vt:lpstr>
      <vt:lpstr>DPA_1419</vt:lpstr>
      <vt:lpstr>DPA_1420</vt:lpstr>
      <vt:lpstr>DPA_1421</vt:lpstr>
      <vt:lpstr>DPA_1422</vt:lpstr>
      <vt:lpstr>DPA_1423</vt:lpstr>
      <vt:lpstr>DPA_1424</vt:lpstr>
      <vt:lpstr>DPA_1425</vt:lpstr>
      <vt:lpstr>DPA_1426</vt:lpstr>
      <vt:lpstr>DPA_1427</vt:lpstr>
      <vt:lpstr>DPA_1428</vt:lpstr>
      <vt:lpstr>DPA_1429</vt:lpstr>
      <vt:lpstr>DPA_1431</vt:lpstr>
      <vt:lpstr>DPA_1501</vt:lpstr>
      <vt:lpstr>DPA_1502</vt:lpstr>
      <vt:lpstr>DPA_1503</vt:lpstr>
      <vt:lpstr>DPA_1504</vt:lpstr>
      <vt:lpstr>DPA_1505</vt:lpstr>
      <vt:lpstr>DPA_1506</vt:lpstr>
      <vt:lpstr>DPA_1507</vt:lpstr>
      <vt:lpstr>DPA_1508</vt:lpstr>
      <vt:lpstr>DPA_1601</vt:lpstr>
      <vt:lpstr>DPA_1602</vt:lpstr>
      <vt:lpstr>DPA_1603</vt:lpstr>
      <vt:lpstr>DPA_1604</vt:lpstr>
      <vt:lpstr>DPA_1605</vt:lpstr>
      <vt:lpstr>DPA_1606</vt:lpstr>
      <vt:lpstr>DPA_2101</vt:lpstr>
      <vt:lpstr>DPA_2102</vt:lpstr>
      <vt:lpstr>DPA_2103</vt:lpstr>
      <vt:lpstr>DPA_2104</vt:lpstr>
      <vt:lpstr>DPA_2105</vt:lpstr>
      <vt:lpstr>DPA_2106</vt:lpstr>
      <vt:lpstr>DPA_2107</vt:lpstr>
      <vt:lpstr>DPA_2108</vt:lpstr>
      <vt:lpstr>DPA_2109</vt:lpstr>
      <vt:lpstr>DPA_2110</vt:lpstr>
      <vt:lpstr>DPA_2114</vt:lpstr>
      <vt:lpstr>DPA_2115</vt:lpstr>
      <vt:lpstr>DPA_2119</vt:lpstr>
      <vt:lpstr>DPA_2120</vt:lpstr>
      <vt:lpstr>DPA_2125</vt:lpstr>
      <vt:lpstr>DPA_2126</vt:lpstr>
      <vt:lpstr>DPA_2127</vt:lpstr>
      <vt:lpstr>DPA_2129</vt:lpstr>
      <vt:lpstr>DPA_2130</vt:lpstr>
      <vt:lpstr>DPA_2131</vt:lpstr>
      <vt:lpstr>DPA_2201</vt:lpstr>
      <vt:lpstr>DPA_2203</vt:lpstr>
      <vt:lpstr>DPA_2205</vt:lpstr>
      <vt:lpstr>DPA_2206</vt:lpstr>
      <vt:lpstr>DPA_2208</vt:lpstr>
      <vt:lpstr>DPA_2210</vt:lpstr>
      <vt:lpstr>DPA_2211</vt:lpstr>
      <vt:lpstr>DPA_2213</vt:lpstr>
      <vt:lpstr>DPA_2215</vt:lpstr>
      <vt:lpstr>DPA_2216</vt:lpstr>
      <vt:lpstr>DPA_2218</vt:lpstr>
      <vt:lpstr>DPA_2220</vt:lpstr>
      <vt:lpstr>DPA_2221</vt:lpstr>
      <vt:lpstr>DPA_2222</vt:lpstr>
      <vt:lpstr>DPA_2223</vt:lpstr>
      <vt:lpstr>DPA_2224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du ratio de levier (RRL) 2023</dc:title>
  <dc:creator>re-webmaster@osfi-bsif.gc.ca</dc:creator>
  <cp:lastModifiedBy>Szeto, Lily </cp:lastModifiedBy>
  <cp:lastPrinted>2014-07-02T15:16:22Z</cp:lastPrinted>
  <dcterms:created xsi:type="dcterms:W3CDTF">2014-04-02T18:19:15Z</dcterms:created>
  <dcterms:modified xsi:type="dcterms:W3CDTF">2023-03-28T13:54:15Z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dlc_DocIdItemGuid">
    <vt:lpwstr>2f33af1b-02e4-4133-a759-9c4eeee5b4d9</vt:lpwstr>
  </property>
  <property fmtid="{D5CDD505-2E9C-101B-9397-08002B2CF9AE}" pid="7" name="URL">
    <vt:lpwstr/>
  </property>
  <property fmtid="{D5CDD505-2E9C-101B-9397-08002B2CF9AE}" pid="8" name="{DFC8691F-2432-4741-B780-3CAE3235A612}">
    <vt:lpwstr>&lt;?xml version="1.0" encoding="utf-16"?&gt;_x000d_
&lt;XmlFileSourceXmlGenerator xmlns:xsd="http://www.w3.org/2001/XMLSchema" xmlns:xsi="http://www.w3.org/2001/XMLSchema-instance"&gt;_x000d_
  &lt;SourceInfoStoreType&gt;LiveLink&lt;/SourceInfoStoreType&gt;_x000d_
  &lt;Url&gt;D:\TDX13A\March31BAA\Liv</vt:lpwstr>
  </property>
  <property fmtid="{D5CDD505-2E9C-101B-9397-08002B2CF9AE}" pid="9" name="OsfiBusinessProcess">
    <vt:lpwstr>75;#Prepare and Maintain External Guidance|c142cf92-0b67-4774-9e0b-22b36811eb5d</vt:lpwstr>
  </property>
  <property fmtid="{D5CDD505-2E9C-101B-9397-08002B2CF9AE}" pid="10" name="OsfiFIInformationSystem">
    <vt:lpwstr>1028;#Regulatory Returns System (RRS)|6aa423d8-75f5-4e3d-9be9-a0233e2ca8da</vt:lpwstr>
  </property>
  <property fmtid="{D5CDD505-2E9C-101B-9397-08002B2CF9AE}" pid="11" name="OsfiPAA">
    <vt:lpwstr>2;#1.1 Regulation and supervision of federally regulated financial institutions|57fcbea7-d103-4c44-b289-6adbace6db09</vt:lpwstr>
  </property>
  <property fmtid="{D5CDD505-2E9C-101B-9397-08002B2CF9AE}" pid="12" name="OsfiFunction">
    <vt:lpwstr>3;#Financial Institutions|35066429-d513-4a4b-82a6-81eaff2320a3</vt:lpwstr>
  </property>
  <property fmtid="{D5CDD505-2E9C-101B-9397-08002B2CF9AE}" pid="13" name="OsfiSubFunction">
    <vt:lpwstr>20;#External Guidance|ea8cba3e-57fe-4199-9d26-ba6248f86a47</vt:lpwstr>
  </property>
  <property fmtid="{D5CDD505-2E9C-101B-9397-08002B2CF9AE}" pid="14" name="OsfiFiscalPeriod">
    <vt:lpwstr/>
  </property>
  <property fmtid="{D5CDD505-2E9C-101B-9397-08002B2CF9AE}" pid="15" name="OsfiMeetingDate">
    <vt:filetime>2017-04-13T13:23:45Z</vt:filetime>
  </property>
  <property fmtid="{D5CDD505-2E9C-101B-9397-08002B2CF9AE}" pid="16" name="OsfiCostCentre">
    <vt:lpwstr>1048;#|07fb3360-bd8b-4913-ac40-53a8022c308a</vt:lpwstr>
  </property>
  <property fmtid="{D5CDD505-2E9C-101B-9397-08002B2CF9AE}" pid="17" name="b68f0f40a9244f46b7ca0f5019c2a784">
    <vt:lpwstr>1.1.2 Regulation and Guidance|8aba70de-c32e-44b3-b2d7-271b49c214a9</vt:lpwstr>
  </property>
  <property fmtid="{D5CDD505-2E9C-101B-9397-08002B2CF9AE}" pid="18" name="OsfiCheckedOutDate">
    <vt:filetime>2017-06-07T17:34:31Z</vt:filetime>
  </property>
  <property fmtid="{D5CDD505-2E9C-101B-9397-08002B2CF9AE}" pid="19" name="OsfiIndustryType">
    <vt:lpwstr/>
  </property>
  <property fmtid="{D5CDD505-2E9C-101B-9397-08002B2CF9AE}" pid="20" name="OsfiSecondaryRegulations">
    <vt:lpwstr/>
  </property>
  <property fmtid="{D5CDD505-2E9C-101B-9397-08002B2CF9AE}" pid="21" name="OsfiSecondaryOSFIGuidance">
    <vt:lpwstr/>
  </property>
  <property fmtid="{D5CDD505-2E9C-101B-9397-08002B2CF9AE}" pid="22" name="OsfiGuidanceCategory">
    <vt:lpwstr>674;#Capital|72f247c7-eb42-4521-b320-dfd959ca75b6</vt:lpwstr>
  </property>
  <property fmtid="{D5CDD505-2E9C-101B-9397-08002B2CF9AE}" pid="23" name="OsfiInstrumentType">
    <vt:lpwstr>675;#Guidelines|596ad060-e780-4e1d-97cf-696e73bd2136</vt:lpwstr>
  </property>
  <property fmtid="{D5CDD505-2E9C-101B-9397-08002B2CF9AE}" pid="24" name="OsfiOSFIGuidance">
    <vt:lpwstr>1106;#Leverage Requirements (LR)|21183f72-07da-49a7-be96-681536994812</vt:lpwstr>
  </property>
  <property fmtid="{D5CDD505-2E9C-101B-9397-08002B2CF9AE}" pid="25" name="OsfiReturnType">
    <vt:lpwstr/>
  </property>
  <property fmtid="{D5CDD505-2E9C-101B-9397-08002B2CF9AE}" pid="26" name="OsfiSecondaryActsandSections">
    <vt:lpwstr/>
  </property>
  <property fmtid="{D5CDD505-2E9C-101B-9397-08002B2CF9AE}" pid="27" name="OsfiFIExternalOrganization">
    <vt:lpwstr/>
  </property>
  <property fmtid="{D5CDD505-2E9C-101B-9397-08002B2CF9AE}" pid="28" name="OsfiSubProgram">
    <vt:lpwstr>19;#1.1.2 Regulation and Guidance|8aba70de-c32e-44b3-b2d7-271b49c214a9</vt:lpwstr>
  </property>
  <property fmtid="{D5CDD505-2E9C-101B-9397-08002B2CF9AE}" pid="29" name="OsfiFITopics">
    <vt:lpwstr/>
  </property>
  <property fmtid="{D5CDD505-2E9C-101B-9397-08002B2CF9AE}" pid="30" name="OsfiPrimaryActandSection">
    <vt:lpwstr/>
  </property>
  <property fmtid="{D5CDD505-2E9C-101B-9397-08002B2CF9AE}" pid="31" name="OsfiFIStandards">
    <vt:lpwstr/>
  </property>
  <property fmtid="{D5CDD505-2E9C-101B-9397-08002B2CF9AE}" pid="32" name="OsfiRegulations">
    <vt:lpwstr/>
  </property>
  <property fmtid="{D5CDD505-2E9C-101B-9397-08002B2CF9AE}" pid="33" name="Order">
    <vt:r8>484200</vt:r8>
  </property>
  <property fmtid="{D5CDD505-2E9C-101B-9397-08002B2CF9AE}" pid="34" name="p213ed7f1c384e76b1e6db419627f072">
    <vt:lpwstr/>
  </property>
  <property fmtid="{D5CDD505-2E9C-101B-9397-08002B2CF9AE}" pid="35" name="_SourceUrl">
    <vt:lpwstr/>
  </property>
  <property fmtid="{D5CDD505-2E9C-101B-9397-08002B2CF9AE}" pid="36" name="_SharedFileIndex">
    <vt:lpwstr/>
  </property>
</Properties>
</file>