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defaultThemeVersion="124226"/>
  <mc:AlternateContent xmlns:mc="http://schemas.openxmlformats.org/markup-compatibility/2006">
    <mc:Choice Requires="x15">
      <x15ac:absPath xmlns:x15ac="http://schemas.microsoft.com/office/spreadsheetml/2010/11/ac" url="https://espace.osfi-bsif.gc.ca/sites/ficore/OsfiPEG/LR DTI Leverage Requirements Return Templates/"/>
    </mc:Choice>
  </mc:AlternateContent>
  <xr:revisionPtr revIDLastSave="0" documentId="13_ncr:1_{56653D21-8CAA-430D-B46A-1C668A5B2415}" xr6:coauthVersionLast="47" xr6:coauthVersionMax="47" xr10:uidLastSave="{00000000-0000-0000-0000-000000000000}"/>
  <bookViews>
    <workbookView xWindow="-110" yWindow="-110" windowWidth="19420" windowHeight="10420" xr2:uid="{00000000-000D-0000-FFFF-FFFF00000000}"/>
  </bookViews>
  <sheets>
    <sheet name="Attestation" sheetId="4" r:id="rId1"/>
    <sheet name="Leverage &amp; TLAC Leverage Ratios" sheetId="3" r:id="rId2"/>
  </sheets>
  <externalReferences>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s>
  <definedNames>
    <definedName name="\a">#N/A</definedName>
    <definedName name="\b">#N/A</definedName>
    <definedName name="\c">#N/A</definedName>
    <definedName name="\d">#N/A</definedName>
    <definedName name="\e">#N/A</definedName>
    <definedName name="\f">#N/A</definedName>
    <definedName name="\g">#N/A</definedName>
    <definedName name="\h">#N/A</definedName>
    <definedName name="\i">#N/A</definedName>
    <definedName name="\j">#N/A</definedName>
    <definedName name="\k">#N/A</definedName>
    <definedName name="\l">#N/A</definedName>
    <definedName name="\p">#N/A</definedName>
    <definedName name="\Q" localSheetId="0">[1]table!#REF!</definedName>
    <definedName name="\Q">[1]table!#REF!</definedName>
    <definedName name="\R" localSheetId="0">[1]table!#REF!</definedName>
    <definedName name="\R">[1]table!#REF!</definedName>
    <definedName name="\Z" localSheetId="0">[1]table!#REF!</definedName>
    <definedName name="\Z">[1]table!#REF!</definedName>
    <definedName name="_____________CAR1">#N/A</definedName>
    <definedName name="_____________CAR2">#N/A</definedName>
    <definedName name="_____________CAR3">#N/A</definedName>
    <definedName name="_____________CAR4">#N/A</definedName>
    <definedName name="_____________CAR5">#N/A</definedName>
    <definedName name="____________CAR1">#N/A</definedName>
    <definedName name="____________CAR2">#N/A</definedName>
    <definedName name="____________CAR3">#N/A</definedName>
    <definedName name="____________CAR4">#N/A</definedName>
    <definedName name="____________CAR5">#N/A</definedName>
    <definedName name="___________CAR1">#N/A</definedName>
    <definedName name="___________CAR2">#N/A</definedName>
    <definedName name="___________CAR3">#N/A</definedName>
    <definedName name="___________CAR4">#N/A</definedName>
    <definedName name="___________CAR5">#N/A</definedName>
    <definedName name="__________CAR1">#N/A</definedName>
    <definedName name="__________CAR2">#N/A</definedName>
    <definedName name="__________CAR3">#N/A</definedName>
    <definedName name="__________CAR4">#N/A</definedName>
    <definedName name="__________CAR5">#N/A</definedName>
    <definedName name="_________CAR1">#N/A</definedName>
    <definedName name="_________CAR2">#N/A</definedName>
    <definedName name="_________CAR3">#N/A</definedName>
    <definedName name="_________CAR4">#N/A</definedName>
    <definedName name="_________CAR5">#N/A</definedName>
    <definedName name="________CAR1">#N/A</definedName>
    <definedName name="________CAR2">#N/A</definedName>
    <definedName name="________CAR3">#N/A</definedName>
    <definedName name="________CAR4">#N/A</definedName>
    <definedName name="________CAR5">#N/A</definedName>
    <definedName name="_______CAR1">#N/A</definedName>
    <definedName name="_______CAR2">#N/A</definedName>
    <definedName name="_______CAR3">#N/A</definedName>
    <definedName name="_______CAR4">#N/A</definedName>
    <definedName name="_______CAR5">#N/A</definedName>
    <definedName name="______CAR1">#N/A</definedName>
    <definedName name="______CAR2">#N/A</definedName>
    <definedName name="______CAR3">#N/A</definedName>
    <definedName name="______CAR4">#N/A</definedName>
    <definedName name="______CAR5">#N/A</definedName>
    <definedName name="_____CAR1">#N/A</definedName>
    <definedName name="_____CAR2">#N/A</definedName>
    <definedName name="_____CAR3">#N/A</definedName>
    <definedName name="_____CAR4">#N/A</definedName>
    <definedName name="_____CAR5">#N/A</definedName>
    <definedName name="____CAR1">#N/A</definedName>
    <definedName name="____CAR2">#N/A</definedName>
    <definedName name="____CAR3">#N/A</definedName>
    <definedName name="____CAR4">#N/A</definedName>
    <definedName name="____CAR5">#N/A</definedName>
    <definedName name="___CAR1">#N/A</definedName>
    <definedName name="___CAR2">#N/A</definedName>
    <definedName name="___CAR3">#N/A</definedName>
    <definedName name="___CAR4">#N/A</definedName>
    <definedName name="___CAR5">#N/A</definedName>
    <definedName name="___PG94040" localSheetId="0">#REF!</definedName>
    <definedName name="___PG94040">#REF!</definedName>
    <definedName name="___PG940400">#REF!</definedName>
    <definedName name="__CAR1">#N/A</definedName>
    <definedName name="__CAR2">#N/A</definedName>
    <definedName name="__CAR3">#N/A</definedName>
    <definedName name="__CAR4">#N/A</definedName>
    <definedName name="__CAR5">#N/A</definedName>
    <definedName name="_1" hidden="1">#REF!</definedName>
    <definedName name="_CAR1">#N/A</definedName>
    <definedName name="_CAR2">#N/A</definedName>
    <definedName name="_CAR3">#N/A</definedName>
    <definedName name="_CAR4">#N/A</definedName>
    <definedName name="_CAR5">#N/A</definedName>
    <definedName name="_DATE">#N/A</definedName>
    <definedName name="_Fil" hidden="1">#REF!</definedName>
    <definedName name="_Fill" localSheetId="0" hidden="1">#REF!</definedName>
    <definedName name="_Fill" hidden="1">#REF!</definedName>
    <definedName name="_Filll" hidden="1">#REF!</definedName>
    <definedName name="_FOOTER">#N/A</definedName>
    <definedName name="_Key1" hidden="1">#REF!</definedName>
    <definedName name="_key2" hidden="1">#REF!</definedName>
    <definedName name="_keys" hidden="1">#REF!</definedName>
    <definedName name="_NAME">#N/A</definedName>
    <definedName name="_Order1" hidden="1">255</definedName>
    <definedName name="_Order2" hidden="1">255</definedName>
    <definedName name="_Parse_In" hidden="1">#REF!</definedName>
    <definedName name="_Parse_In2" hidden="1">#REF!</definedName>
    <definedName name="_Regression_Int" localSheetId="0" hidden="1">1</definedName>
    <definedName name="_Sort" hidden="1">#REF!</definedName>
    <definedName name="_Sort2" hidden="1">#REF!</definedName>
    <definedName name="a">#REF!</definedName>
    <definedName name="abd">'[3]Matrix (all or red_int) Test #1'!#REF!</definedName>
    <definedName name="ads">'[3]Matrix (all or red_int) Test #1'!#REF!</definedName>
    <definedName name="ALL_PAGES">'[4]GWL CANADA:CIINP'!$A$1:$I$24</definedName>
    <definedName name="angie" localSheetId="0">#N/A</definedName>
    <definedName name="angie">#N/A</definedName>
    <definedName name="anscount" hidden="1">1</definedName>
    <definedName name="asd">#REF!</definedName>
    <definedName name="asdf">#REF!</definedName>
    <definedName name="Asset">#REF!</definedName>
    <definedName name="Asset2">'[3]Matrix (all or red_int) Test #1'!#REF!</definedName>
    <definedName name="AssetNP">#REF!</definedName>
    <definedName name="C_1_Ci" localSheetId="0">'[5]50010'!#REF!</definedName>
    <definedName name="C_1_Ci">'[5]50010'!#REF!</definedName>
    <definedName name="C_1_Cii" localSheetId="0">'[5]50010'!#REF!</definedName>
    <definedName name="C_1_Cii">'[5]50010'!#REF!</definedName>
    <definedName name="Capital_Subs">#REF!</definedName>
    <definedName name="CAR3_1_3">#N/A</definedName>
    <definedName name="CAR3_2_3">#N/A</definedName>
    <definedName name="CAR3_3_3">#N/A</definedName>
    <definedName name="CAR4APPI">#N/A</definedName>
    <definedName name="CAR4APPII">#N/A</definedName>
    <definedName name="CAR4APPIII">#N/A</definedName>
    <definedName name="CAR4APPIV">#N/A</definedName>
    <definedName name="Claim">#REF!</definedName>
    <definedName name="ClaimNP">#REF!</definedName>
    <definedName name="Company_Name" localSheetId="0">#REF!</definedName>
    <definedName name="Company_Name">#REF!</definedName>
    <definedName name="COVER">#N/A</definedName>
    <definedName name="D2040010121">#REF!</definedName>
    <definedName name="data">[6]data!$A$2:$D$466</definedName>
    <definedName name="dataAMF">[6]dataAMF!$A$2:$D$93</definedName>
    <definedName name="DataMR">#REF!</definedName>
    <definedName name="DataRange">#REF!</definedName>
    <definedName name="DataRange2">#REF!</definedName>
    <definedName name="Date" localSheetId="0">#REF!</definedName>
    <definedName name="Date">#REF!</definedName>
    <definedName name="Derivatives" localSheetId="0">#REF!</definedName>
    <definedName name="Derivatives">#REF!</definedName>
    <definedName name="DPA_1101">'Leverage &amp; TLAC Leverage Ratios'!$H$10</definedName>
    <definedName name="DPA_1102">'Leverage &amp; TLAC Leverage Ratios'!$H$11</definedName>
    <definedName name="DPA_1103">'Leverage &amp; TLAC Leverage Ratios'!$H$12</definedName>
    <definedName name="DPA_1104">'Leverage &amp; TLAC Leverage Ratios'!$H$16</definedName>
    <definedName name="DPA_1105">'Leverage &amp; TLAC Leverage Ratios'!#REF!</definedName>
    <definedName name="DPA_1106">'Leverage &amp; TLAC Leverage Ratios'!$H$17</definedName>
    <definedName name="DPA_1107">'Leverage &amp; TLAC Leverage Ratios'!$H$18</definedName>
    <definedName name="DPA_1108">'Leverage &amp; TLAC Leverage Ratios'!$J$10</definedName>
    <definedName name="DPA_1109">'Leverage &amp; TLAC Leverage Ratios'!$J$11</definedName>
    <definedName name="DPA_1110">'Leverage &amp; TLAC Leverage Ratios'!$J$12</definedName>
    <definedName name="DPA_1111">'Leverage &amp; TLAC Leverage Ratios'!#REF!</definedName>
    <definedName name="DPA_1112">'Leverage &amp; TLAC Leverage Ratios'!$J$13</definedName>
    <definedName name="DPA_1113">'Leverage &amp; TLAC Leverage Ratios'!$J$14</definedName>
    <definedName name="DPA_1114">'Leverage &amp; TLAC Leverage Ratios'!$J$15</definedName>
    <definedName name="DPA_1115">'Leverage &amp; TLAC Leverage Ratios'!$J$16</definedName>
    <definedName name="DPA_1116">'Leverage &amp; TLAC Leverage Ratios'!#REF!</definedName>
    <definedName name="DPA_1117">'Leverage &amp; TLAC Leverage Ratios'!$J$17</definedName>
    <definedName name="DPA_1118">'Leverage &amp; TLAC Leverage Ratios'!$J$18</definedName>
    <definedName name="DPA_1119">'Leverage &amp; TLAC Leverage Ratios'!$J$19</definedName>
    <definedName name="DPA_1201">'Leverage &amp; TLAC Leverage Ratios'!$H$23</definedName>
    <definedName name="DPA_1202">'Leverage &amp; TLAC Leverage Ratios'!$H$24</definedName>
    <definedName name="DPA_1203">'Leverage &amp; TLAC Leverage Ratios'!$H$25</definedName>
    <definedName name="DPA_1204">'Leverage &amp; TLAC Leverage Ratios'!$H$26</definedName>
    <definedName name="DPA_1205">'Leverage &amp; TLAC Leverage Ratios'!$H$27</definedName>
    <definedName name="DPA_1206">'Leverage &amp; TLAC Leverage Ratios'!$H$28</definedName>
    <definedName name="DPA_1207">'Leverage &amp; TLAC Leverage Ratios'!$H$29</definedName>
    <definedName name="DPA_1301">'Leverage &amp; TLAC Leverage Ratios'!$H$33</definedName>
    <definedName name="DPA_1302">'Leverage &amp; TLAC Leverage Ratios'!$H$35</definedName>
    <definedName name="DPA_1303">'Leverage &amp; TLAC Leverage Ratios'!$J$34</definedName>
    <definedName name="DPA_1304">'Leverage &amp; TLAC Leverage Ratios'!$J$35</definedName>
    <definedName name="DPA_1305">'Leverage &amp; TLAC Leverage Ratios'!$L$34</definedName>
    <definedName name="DPA_1306">'Leverage &amp; TLAC Leverage Ratios'!$L$35</definedName>
    <definedName name="DPA_1307">'Leverage &amp; TLAC Leverage Ratios'!$N$34</definedName>
    <definedName name="DPA_1308">'Leverage &amp; TLAC Leverage Ratios'!$N$35</definedName>
    <definedName name="DPA_1309">'Leverage &amp; TLAC Leverage Ratios'!$N$36</definedName>
    <definedName name="DPA_1310">'Leverage &amp; TLAC Leverage Ratios'!$N$37</definedName>
    <definedName name="DPA_1311">'Leverage &amp; TLAC Leverage Ratios'!$P$33</definedName>
    <definedName name="DPA_1312">'Leverage &amp; TLAC Leverage Ratios'!$P$34</definedName>
    <definedName name="DPA_1313">'Leverage &amp; TLAC Leverage Ratios'!$P$35</definedName>
    <definedName name="DPA_1314">'Leverage &amp; TLAC Leverage Ratios'!$P$36</definedName>
    <definedName name="DPA_1315">'Leverage &amp; TLAC Leverage Ratios'!$P$37</definedName>
    <definedName name="DPA_1401">'Leverage &amp; TLAC Leverage Ratios'!$H$41</definedName>
    <definedName name="DPA_1402">'Leverage &amp; TLAC Leverage Ratios'!$H$42</definedName>
    <definedName name="DPA_1403">'Leverage &amp; TLAC Leverage Ratios'!#REF!</definedName>
    <definedName name="DPA_1404">'Leverage &amp; TLAC Leverage Ratios'!$H$43</definedName>
    <definedName name="DPA_1405">'Leverage &amp; TLAC Leverage Ratios'!$H$44</definedName>
    <definedName name="DPA_1406">'Leverage &amp; TLAC Leverage Ratios'!$H$47</definedName>
    <definedName name="DPA_1407">'Leverage &amp; TLAC Leverage Ratios'!$H$48</definedName>
    <definedName name="DPA_1408">'Leverage &amp; TLAC Leverage Ratios'!$H$49</definedName>
    <definedName name="DPA_1409">'Leverage &amp; TLAC Leverage Ratios'!$H$50</definedName>
    <definedName name="DPA_1410">'Leverage &amp; TLAC Leverage Ratios'!$H$51</definedName>
    <definedName name="DPA_1411">'Leverage &amp; TLAC Leverage Ratios'!$H$52</definedName>
    <definedName name="DPA_1412">'Leverage &amp; TLAC Leverage Ratios'!$H$53</definedName>
    <definedName name="DPA_1413">'Leverage &amp; TLAC Leverage Ratios'!$H$54</definedName>
    <definedName name="DPA_1414">'Leverage &amp; TLAC Leverage Ratios'!$H$55</definedName>
    <definedName name="DPA_1415">'Leverage &amp; TLAC Leverage Ratios'!$H$56</definedName>
    <definedName name="DPA_1416">'Leverage &amp; TLAC Leverage Ratios'!$L$41</definedName>
    <definedName name="DPA_1417">'Leverage &amp; TLAC Leverage Ratios'!$L$42</definedName>
    <definedName name="DPA_1418">'Leverage &amp; TLAC Leverage Ratios'!#REF!</definedName>
    <definedName name="DPA_1419">'Leverage &amp; TLAC Leverage Ratios'!$L$43</definedName>
    <definedName name="DPA_1420">'Leverage &amp; TLAC Leverage Ratios'!$L$44</definedName>
    <definedName name="DPA_1421">'Leverage &amp; TLAC Leverage Ratios'!$L$47</definedName>
    <definedName name="DPA_1422">'Leverage &amp; TLAC Leverage Ratios'!$L$48</definedName>
    <definedName name="DPA_1423">'Leverage &amp; TLAC Leverage Ratios'!$L$49</definedName>
    <definedName name="DPA_1424">'Leverage &amp; TLAC Leverage Ratios'!$L$50</definedName>
    <definedName name="DPA_1425">'Leverage &amp; TLAC Leverage Ratios'!$L$51</definedName>
    <definedName name="DPA_1426">'Leverage &amp; TLAC Leverage Ratios'!$L$52</definedName>
    <definedName name="DPA_1427">'Leverage &amp; TLAC Leverage Ratios'!$L$53</definedName>
    <definedName name="DPA_1428">'Leverage &amp; TLAC Leverage Ratios'!$L$54</definedName>
    <definedName name="DPA_1429">'Leverage &amp; TLAC Leverage Ratios'!$L$55</definedName>
    <definedName name="DPA_1430">'Leverage &amp; TLAC Leverage Ratios'!#REF!</definedName>
    <definedName name="DPA_1431">'Leverage &amp; TLAC Leverage Ratios'!$L$56</definedName>
    <definedName name="DPA_1501">'Leverage &amp; TLAC Leverage Ratios'!$H$59</definedName>
    <definedName name="DPA_1502">'Leverage &amp; TLAC Leverage Ratios'!$H$60</definedName>
    <definedName name="DPA_1503">'Leverage &amp; TLAC Leverage Ratios'!$H$61</definedName>
    <definedName name="DPA_1504">'Leverage &amp; TLAC Leverage Ratios'!$H$63</definedName>
    <definedName name="DPA_1601">'Leverage &amp; TLAC Leverage Ratios'!$H$72</definedName>
    <definedName name="DPA_1602">'Leverage &amp; TLAC Leverage Ratios'!$H$73</definedName>
    <definedName name="DPA_1603">'Leverage &amp; TLAC Leverage Ratios'!$H$74</definedName>
    <definedName name="DPA_1604">'Leverage &amp; TLAC Leverage Ratios'!$H$75</definedName>
    <definedName name="DPA_1605">'Leverage &amp; TLAC Leverage Ratios'!$H$77</definedName>
    <definedName name="DPA_1606">'Leverage &amp; TLAC Leverage Ratios'!$H$78</definedName>
    <definedName name="DPA_2101">'Leverage &amp; TLAC Leverage Ratios'!$H$87</definedName>
    <definedName name="DPA_2102">'Leverage &amp; TLAC Leverage Ratios'!$H$88</definedName>
    <definedName name="DPA_2103">'Leverage &amp; TLAC Leverage Ratios'!$H$89</definedName>
    <definedName name="DPA_2104">'Leverage &amp; TLAC Leverage Ratios'!$J$87</definedName>
    <definedName name="DPA_2105">'Leverage &amp; TLAC Leverage Ratios'!$J$88</definedName>
    <definedName name="DPA_2106">'Leverage &amp; TLAC Leverage Ratios'!$J$89</definedName>
    <definedName name="DPA_2107">'Leverage &amp; TLAC Leverage Ratios'!$L$87</definedName>
    <definedName name="DPA_2108">'Leverage &amp; TLAC Leverage Ratios'!$L$88</definedName>
    <definedName name="DPA_2109">'Leverage &amp; TLAC Leverage Ratios'!$L$89</definedName>
    <definedName name="DPA_2110">'Leverage &amp; TLAC Leverage Ratios'!$L$90</definedName>
    <definedName name="DPA_2111">'Leverage &amp; TLAC Leverage Ratios'!#REF!</definedName>
    <definedName name="DPA_2112">'Leverage &amp; TLAC Leverage Ratios'!#REF!</definedName>
    <definedName name="DPA_2113">'Leverage &amp; TLAC Leverage Ratios'!#REF!</definedName>
    <definedName name="DPA_2114">'Leverage &amp; TLAC Leverage Ratios'!$H$93</definedName>
    <definedName name="DPA_2115">'Leverage &amp; TLAC Leverage Ratios'!$H$94</definedName>
    <definedName name="DPA_2116">'Leverage &amp; TLAC Leverage Ratios'!#REF!</definedName>
    <definedName name="DPA_2117">'Leverage &amp; TLAC Leverage Ratios'!#REF!</definedName>
    <definedName name="DPA_2118">'Leverage &amp; TLAC Leverage Ratios'!#REF!</definedName>
    <definedName name="DPA_2119">'Leverage &amp; TLAC Leverage Ratios'!$J$93</definedName>
    <definedName name="DPA_2120">'Leverage &amp; TLAC Leverage Ratios'!$J$94</definedName>
    <definedName name="DPA_2121">'Leverage &amp; TLAC Leverage Ratios'!#REF!</definedName>
    <definedName name="DPA_2122">'Leverage &amp; TLAC Leverage Ratios'!#REF!</definedName>
    <definedName name="DPA_2123">'Leverage &amp; TLAC Leverage Ratios'!#REF!</definedName>
    <definedName name="DPA_2124">'Leverage &amp; TLAC Leverage Ratios'!#REF!</definedName>
    <definedName name="DPA_2125">'Leverage &amp; TLAC Leverage Ratios'!$L$92</definedName>
    <definedName name="DPA_2126">'Leverage &amp; TLAC Leverage Ratios'!$L$93</definedName>
    <definedName name="DPA_2127">'Leverage &amp; TLAC Leverage Ratios'!$L$94</definedName>
    <definedName name="DPA_2128">'Leverage &amp; TLAC Leverage Ratios'!#REF!</definedName>
    <definedName name="DPA_2129">'Leverage &amp; TLAC Leverage Ratios'!$L$95</definedName>
    <definedName name="DPA_2130">'Leverage &amp; TLAC Leverage Ratios'!$H$92</definedName>
    <definedName name="DPA_2131">'Leverage &amp; TLAC Leverage Ratios'!$J$92</definedName>
    <definedName name="DPA_2201">'Leverage &amp; TLAC Leverage Ratios'!$H$101</definedName>
    <definedName name="DPA_2202">'Leverage &amp; TLAC Leverage Ratios'!#REF!</definedName>
    <definedName name="DPA_2203">'Leverage &amp; TLAC Leverage Ratios'!$H$102</definedName>
    <definedName name="DPA_2204">'Leverage &amp; TLAC Leverage Ratios'!#REF!</definedName>
    <definedName name="DPA_2205">'Leverage &amp; TLAC Leverage Ratios'!$H$103</definedName>
    <definedName name="DPA_2206">'Leverage &amp; TLAC Leverage Ratios'!$J$101</definedName>
    <definedName name="DPA_2207">'Leverage &amp; TLAC Leverage Ratios'!#REF!</definedName>
    <definedName name="DPA_2208">'Leverage &amp; TLAC Leverage Ratios'!$J$102</definedName>
    <definedName name="DPA_2209">'Leverage &amp; TLAC Leverage Ratios'!#REF!</definedName>
    <definedName name="DPA_2210">'Leverage &amp; TLAC Leverage Ratios'!$J$103</definedName>
    <definedName name="DPA_2211">'Leverage &amp; TLAC Leverage Ratios'!$L$101</definedName>
    <definedName name="DPA_2212">'Leverage &amp; TLAC Leverage Ratios'!#REF!</definedName>
    <definedName name="DPA_2213">'Leverage &amp; TLAC Leverage Ratios'!$L$102</definedName>
    <definedName name="DPA_2214">'Leverage &amp; TLAC Leverage Ratios'!#REF!</definedName>
    <definedName name="DPA_2215">'Leverage &amp; TLAC Leverage Ratios'!$L$103</definedName>
    <definedName name="DPA_2216">'Leverage &amp; TLAC Leverage Ratios'!$N$101</definedName>
    <definedName name="DPA_2217">'Leverage &amp; TLAC Leverage Ratios'!#REF!</definedName>
    <definedName name="DPA_2218">'Leverage &amp; TLAC Leverage Ratios'!$N$102</definedName>
    <definedName name="DPA_2219">'Leverage &amp; TLAC Leverage Ratios'!#REF!</definedName>
    <definedName name="DPA_2220">'Leverage &amp; TLAC Leverage Ratios'!$N$103</definedName>
    <definedName name="DPA_2221">'Leverage &amp; TLAC Leverage Ratios'!$N$105</definedName>
    <definedName name="DPA_2222">'Leverage &amp; TLAC Leverage Ratios'!$N$107</definedName>
    <definedName name="DPA_22222222">#REF!</definedName>
    <definedName name="DPA_2223">'Leverage &amp; TLAC Leverage Ratios'!$N$108</definedName>
    <definedName name="DPA_2224">'Leverage &amp; TLAC Leverage Ratios'!$N$109</definedName>
    <definedName name="ExpenseNP">#REF!</definedName>
    <definedName name="f" hidden="1">#REF!</definedName>
    <definedName name="f_2" hidden="1">#REF!</definedName>
    <definedName name="fffff" hidden="1">#REF!</definedName>
    <definedName name="fffff2" hidden="1">#REF!</definedName>
    <definedName name="FICode">#REF!</definedName>
    <definedName name="FileLinks">#REF!</definedName>
    <definedName name="FT15.Areas">'[7]FT15.Tables'!$C$21:$C$26</definedName>
    <definedName name="FT15.ICS.NLSegm">'[7]FT15.Tables'!$C$104:$C$110</definedName>
    <definedName name="FT15.IndexSheet">'[7]FT15.Index'!$A$1</definedName>
    <definedName name="FT15.LSegm">'[7]FT15.Tables'!$C$66:$C$81</definedName>
    <definedName name="FT15.ReportingPhases">'[7]FT15.Tables'!$C$10:$C$12</definedName>
    <definedName name="FT15.ReportingUnits">'[7]FT15.Tables'!$C$4:$C$7</definedName>
    <definedName name="FT15.SpecificCurrencies">'[7]FT15.Tables'!$C$29:$C$63</definedName>
    <definedName name="helen" localSheetId="0">#N/A</definedName>
    <definedName name="helen">#N/A</definedName>
    <definedName name="hj">'[3]Matrix (all or red_int) Test #1'!#REF!</definedName>
    <definedName name="ICS.Market.Corr">'[7]ICS.Market risk'!$P$12:$V$18</definedName>
    <definedName name="Insurer">#REF!</definedName>
    <definedName name="karen" localSheetId="0">#N/A</definedName>
    <definedName name="karen">#N/A</definedName>
    <definedName name="Lapse_Risk_A" localSheetId="0">#REF!</definedName>
    <definedName name="Lapse_Risk_A">#REF!</definedName>
    <definedName name="Lapse_Risk_B" localSheetId="0">#REF!</definedName>
    <definedName name="Lapse_Risk_B">#REF!</definedName>
    <definedName name="Lapse_Risk_C" localSheetId="0">#REF!</definedName>
    <definedName name="Lapse_Risk_C">#REF!</definedName>
    <definedName name="Lapse_Risk_D" localSheetId="0">#REF!</definedName>
    <definedName name="Lapse_Risk_D">#REF!</definedName>
    <definedName name="LapseSupport">#REF!</definedName>
    <definedName name="LapseSupportNP">#REF!</definedName>
    <definedName name="line_A_2B" localSheetId="0">'[5]25010'!#REF!</definedName>
    <definedName name="line_A_2B">'[5]25010'!#REF!</definedName>
    <definedName name="line_B_2B" localSheetId="0">'[5]25010'!#REF!</definedName>
    <definedName name="line_B_2B">'[5]25010'!#REF!</definedName>
    <definedName name="line_C_2B" localSheetId="0">'[5]25010'!#REF!</definedName>
    <definedName name="line_C_2B">'[5]25010'!#REF!</definedName>
    <definedName name="line_D_2B" localSheetId="0">'[5]25010'!#REF!</definedName>
    <definedName name="line_D_2B">'[5]25010'!#REF!</definedName>
    <definedName name="line_E_2B" localSheetId="0">'[5]25010'!#REF!</definedName>
    <definedName name="line_E_2B">'[5]25010'!#REF!</definedName>
    <definedName name="line_F_2B" localSheetId="0">'[5]25010'!#REF!</definedName>
    <definedName name="line_F_2B">'[5]25010'!#REF!</definedName>
    <definedName name="line_G_2B" localSheetId="0">'[5]25010'!#REF!</definedName>
    <definedName name="line_G_2B">'[5]25010'!#REF!</definedName>
    <definedName name="line_L" localSheetId="0">'[5]25010'!#REF!</definedName>
    <definedName name="line_L">'[5]25010'!#REF!</definedName>
    <definedName name="line_M" localSheetId="0">'[8]20.020'!#REF!</definedName>
    <definedName name="line_M">'[8]20.020'!#REF!</definedName>
    <definedName name="line_p" localSheetId="0">'[5]25010'!#REF!</definedName>
    <definedName name="line_p">'[5]25010'!#REF!</definedName>
    <definedName name="line_U" localSheetId="0">'[8]20.020'!#REF!</definedName>
    <definedName name="line_U">'[8]20.020'!#REF!</definedName>
    <definedName name="line_V" localSheetId="0">'[8]20.020'!#REF!</definedName>
    <definedName name="line_V">'[8]20.020'!#REF!</definedName>
    <definedName name="LongevityNP">#REF!</definedName>
    <definedName name="LYTB">'[9]Carry Forward'!#REF!</definedName>
    <definedName name="MODEL">'[9]Cover page:95000A'!$A$1:$V$242</definedName>
    <definedName name="morb_index" localSheetId="0">MATCH(Attestation!morb_req_comp,#REF!,1)</definedName>
    <definedName name="morb_index">MATCH([10]!morb_req_comp,#REF!,1)</definedName>
    <definedName name="morb_req_comp" localSheetId="0">#REF!</definedName>
    <definedName name="morb_req_comp">#REF!</definedName>
    <definedName name="mort_index" localSheetId="0">MATCH(Attestation!mort_req_comp,#REF!,1)</definedName>
    <definedName name="mort_index">MATCH([10]!mort_req_comp,#REF!,1)</definedName>
    <definedName name="mort_req_comp" localSheetId="0">#REF!+#REF!</definedName>
    <definedName name="mort_req_comp">#REF!+#REF!</definedName>
    <definedName name="MortalityNP">#REF!</definedName>
    <definedName name="nancy" localSheetId="0">MATCH(Attestation!mort_req_comp,#REF!,1)</definedName>
    <definedName name="nancy">MATCH([10]!mort_req_comp,#REF!,1)</definedName>
    <definedName name="NewLinks">#REF!</definedName>
    <definedName name="NonLapseSupport">#REF!</definedName>
    <definedName name="NonLapseSupportNP">#REF!</definedName>
    <definedName name="PAGE1000">#REF!</definedName>
    <definedName name="PAGE1001">'[11]10001'!#REF!</definedName>
    <definedName name="PAGE1002">'[12]1002'!#REF!</definedName>
    <definedName name="PAGE1010">'[13]10010'!#REF!</definedName>
    <definedName name="PAGE1020">#REF!</definedName>
    <definedName name="PAGE1030">#REF!</definedName>
    <definedName name="PAGE1040">#REF!</definedName>
    <definedName name="PAGE1070">#REF!</definedName>
    <definedName name="PAGE1081">#REF!</definedName>
    <definedName name="PAGE2045">'[14]20046'!#REF!</definedName>
    <definedName name="PAGE2050">#REF!</definedName>
    <definedName name="PAGE2056">#REF!</definedName>
    <definedName name="PAGE2071">#REF!</definedName>
    <definedName name="PAGE3050">#REF!</definedName>
    <definedName name="PAGE4011">#REF!</definedName>
    <definedName name="PAGE4030">#REF!</definedName>
    <definedName name="PAGE4040">#REF!</definedName>
    <definedName name="PAGE4041">#REF!</definedName>
    <definedName name="PAGE4042">#REF!</definedName>
    <definedName name="PAGE4043">#REF!</definedName>
    <definedName name="PAGE4044">#REF!</definedName>
    <definedName name="PAGE5041">#REF!</definedName>
    <definedName name="PAGE5051">#REF!</definedName>
    <definedName name="PAGE5053">#REF!</definedName>
    <definedName name="PAGE5060">#REF!</definedName>
    <definedName name="PAGE5061">#REF!</definedName>
    <definedName name="PAGE5062">#REF!</definedName>
    <definedName name="PAGE5063">#REF!</definedName>
    <definedName name="PAGE5064">#REF!</definedName>
    <definedName name="PAGE5065">#REF!</definedName>
    <definedName name="PAGE5066">#REF!</definedName>
    <definedName name="PAGE5067">#REF!</definedName>
    <definedName name="PAGE5071">#REF!</definedName>
    <definedName name="PAGE6010">#REF!</definedName>
    <definedName name="PAGE6020">#REF!</definedName>
    <definedName name="PAGE6021">#REF!</definedName>
    <definedName name="PAGE6030">#REF!</definedName>
    <definedName name="PAGE7001">#REF!</definedName>
    <definedName name="PAGE7002">#REF!</definedName>
    <definedName name="PAGE7003">#REF!</definedName>
    <definedName name="PAGE7004">#REF!</definedName>
    <definedName name="PAGE7005">#REF!</definedName>
    <definedName name="PAGE7006">#REF!</definedName>
    <definedName name="PAGE7007">#REF!</definedName>
    <definedName name="PAGE7010">#REF!</definedName>
    <definedName name="PAGE7011">#REF!</definedName>
    <definedName name="PAGE7012">#REF!</definedName>
    <definedName name="PAGE7013">#REF!</definedName>
    <definedName name="PAGE7020">#REF!</definedName>
    <definedName name="PAGE7021">#REF!</definedName>
    <definedName name="PAGE7022">#REF!</definedName>
    <definedName name="PAGE7023">#REF!</definedName>
    <definedName name="PAGE7024">#REF!</definedName>
    <definedName name="PAGE7030">#REF!</definedName>
    <definedName name="PAGE7031">#REF!</definedName>
    <definedName name="PAGE7032">#REF!</definedName>
    <definedName name="PAGE7035">#REF!</definedName>
    <definedName name="PAGE7036">#REF!</definedName>
    <definedName name="PAGE7037">#REF!</definedName>
    <definedName name="PAGE7038">#REF!</definedName>
    <definedName name="PAGE7039">#REF!</definedName>
    <definedName name="PAGE7050">#REF!</definedName>
    <definedName name="PAGE7060">#REF!</definedName>
    <definedName name="PAGES">'[9]Cover page:87080'!$A$1</definedName>
    <definedName name="PrincipalLossAbsorbency">#REF!</definedName>
    <definedName name="PriorLinks" localSheetId="0">#REF!</definedName>
    <definedName name="PriorLinks">#REF!</definedName>
    <definedName name="Quarter">[15]Input!$B$2</definedName>
    <definedName name="Ratio_and_ACM_Calculation">'[16]1 Ratio and ACM Cal''n'!$A$1</definedName>
    <definedName name="renee" localSheetId="0">#N/A</definedName>
    <definedName name="renee">#N/A</definedName>
    <definedName name="RetrieveDate">#REF!</definedName>
    <definedName name="RF20200101">[17]LIABILITIES!#REF!</definedName>
    <definedName name="RF20200103">[17]LIABILITIES!#REF!</definedName>
    <definedName name="RF20200201">[17]LIABILITIES!#REF!</definedName>
    <definedName name="RF20200203">[17]LIABILITIES!#REF!</definedName>
    <definedName name="RF20200301">[17]LIABILITIES!#REF!</definedName>
    <definedName name="RF20200303">[17]LIABILITIES!#REF!</definedName>
    <definedName name="RF20200401">[17]LIABILITIES!#REF!</definedName>
    <definedName name="RF20200403">[17]LIABILITIES!#REF!</definedName>
    <definedName name="RF20200501">[17]LIABILITIES!#REF!</definedName>
    <definedName name="RF20200503">[17]LIABILITIES!#REF!</definedName>
    <definedName name="RF20200601">[17]LIABILITIES!#REF!</definedName>
    <definedName name="RF20200603">[17]LIABILITIES!#REF!</definedName>
    <definedName name="RF20200701">[17]LIABILITIES!#REF!</definedName>
    <definedName name="RF20200703">[17]LIABILITIES!#REF!</definedName>
    <definedName name="RF20200801">[17]LIABILITIES!#REF!</definedName>
    <definedName name="RF20200803">[17]LIABILITIES!#REF!</definedName>
    <definedName name="RF20200901">[17]LIABILITIES!#REF!</definedName>
    <definedName name="RF20200903">[17]LIABILITIES!#REF!</definedName>
    <definedName name="RF20201001">[17]LIABILITIES!#REF!</definedName>
    <definedName name="RF20201003">[17]LIABILITIES!#REF!</definedName>
    <definedName name="RF20201101">[17]LIABILITIES!#REF!</definedName>
    <definedName name="RF20201103">[17]LIABILITIES!#REF!</definedName>
    <definedName name="RF20201201">[17]LIABILITIES!#REF!</definedName>
    <definedName name="RF20201203">[17]LIABILITIES!#REF!</definedName>
    <definedName name="RF20201301">[17]LIABILITIES!#REF!</definedName>
    <definedName name="RF20201303">[17]LIABILITIES!#REF!</definedName>
    <definedName name="RF20201401">[17]LIABILITIES!#REF!</definedName>
    <definedName name="RF20201403">[17]LIABILITIES!#REF!</definedName>
    <definedName name="RF20201501">[17]LIABILITIES!#REF!</definedName>
    <definedName name="RF20201503">[17]LIABILITIES!#REF!</definedName>
    <definedName name="RF20201601">[17]LIABILITIES!#REF!</definedName>
    <definedName name="RF20201603">[17]LIABILITIES!#REF!</definedName>
    <definedName name="RF20202101">[17]LIABILITIES!#REF!</definedName>
    <definedName name="RF20202103">[17]LIABILITIES!#REF!</definedName>
    <definedName name="RF20202801">[17]LIABILITIES!#REF!</definedName>
    <definedName name="RF20202803">[17]LIABILITIES!#REF!</definedName>
    <definedName name="RF20202901">[17]LIABILITIES!#REF!</definedName>
    <definedName name="RF20202903">[17]LIABILITIES!#REF!</definedName>
    <definedName name="RF20203001">[17]LIABILITIES!#REF!</definedName>
    <definedName name="RF20203003">[17]LIABILITIES!#REF!</definedName>
    <definedName name="RF20203101">[17]LIABILITIES!#REF!</definedName>
    <definedName name="RF20203103">[17]LIABILITIES!#REF!</definedName>
    <definedName name="RF20204001">[17]LIABILITIES!#REF!</definedName>
    <definedName name="RF20204003">[17]LIABILITIES!#REF!</definedName>
    <definedName name="RF20204101">[17]LIABILITIES!#REF!</definedName>
    <definedName name="RF20204103">[17]LIABILITIES!#REF!</definedName>
    <definedName name="RF20204201">[17]LIABILITIES!#REF!</definedName>
    <definedName name="RF20204203">[17]LIABILITIES!#REF!</definedName>
    <definedName name="RF20204301">[17]LIABILITIES!#REF!</definedName>
    <definedName name="RF20204303">[17]LIABILITIES!#REF!</definedName>
    <definedName name="RF20204401">[17]LIABILITIES!#REF!</definedName>
    <definedName name="RF20204403">[17]LIABILITIES!#REF!</definedName>
    <definedName name="RF20204501">[17]LIABILITIES!#REF!</definedName>
    <definedName name="RF20204503">[17]LIABILITIES!#REF!</definedName>
    <definedName name="RF20204901">[17]LIABILITIES!#REF!</definedName>
    <definedName name="RF20204903">[17]LIABILITIES!#REF!</definedName>
    <definedName name="RF20208901">[17]LIABILITIES!#REF!</definedName>
    <definedName name="RF20208903">[17]LIABILITIES!#REF!</definedName>
    <definedName name="sdas">#REF!</definedName>
    <definedName name="sds">#REF!</definedName>
    <definedName name="SFF" localSheetId="0">#REF!</definedName>
    <definedName name="SFF">#REF!</definedName>
    <definedName name="SourceRange">#REF!</definedName>
    <definedName name="SourceSheet">#REF!</definedName>
    <definedName name="Termination">#REF!</definedName>
    <definedName name="TerminationNP">#REF!</definedName>
    <definedName name="test">#REF!</definedName>
    <definedName name="TimePeriod">#REF!</definedName>
    <definedName name="US_FX">[18]Summary!$C$35</definedName>
    <definedName name="Validation" localSheetId="0">#REF!</definedName>
    <definedName name="Validation">#REF!</definedName>
    <definedName name="Version">'[7]Read-Me'!$A$1</definedName>
    <definedName name="ww">'[3]Matrix (all or red_int) Test #1'!#REF!</definedName>
    <definedName name="Year">[15]Input!$B$3</definedName>
    <definedName name="Zone_impres_MI">#REF!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78" i="3" l="1"/>
  <c r="H56" i="3"/>
  <c r="L45" i="3"/>
  <c r="L46" i="3"/>
  <c r="J18" i="3"/>
  <c r="H18" i="3"/>
  <c r="L87" i="3" l="1"/>
  <c r="L92" i="3" l="1"/>
  <c r="N103" i="3" l="1"/>
  <c r="L103" i="3"/>
  <c r="J103" i="3"/>
  <c r="H103" i="3"/>
  <c r="L93" i="3" l="1"/>
  <c r="L88" i="3"/>
  <c r="N109" i="3"/>
  <c r="H28" i="3" s="1"/>
  <c r="L55" i="3"/>
  <c r="L54" i="3"/>
  <c r="L53" i="3"/>
  <c r="L52" i="3"/>
  <c r="L51" i="3"/>
  <c r="L50" i="3"/>
  <c r="L49" i="3"/>
  <c r="L48" i="3"/>
  <c r="L47" i="3"/>
  <c r="L44" i="3"/>
  <c r="L43" i="3"/>
  <c r="L42" i="3"/>
  <c r="L41" i="3"/>
  <c r="P36" i="3"/>
  <c r="N36" i="3"/>
  <c r="L56" i="3" l="1"/>
  <c r="H94" i="3"/>
  <c r="L94" i="3" s="1"/>
  <c r="L95" i="3" s="1"/>
  <c r="H24" i="3" s="1"/>
  <c r="H89" i="3"/>
  <c r="L89" i="3" s="1"/>
  <c r="L90" i="3" s="1"/>
  <c r="H23" i="3" s="1"/>
  <c r="H29" i="3" l="1"/>
  <c r="H59" i="3" s="1"/>
  <c r="H66" i="3" l="1"/>
  <c r="H61" i="3"/>
</calcChain>
</file>

<file path=xl/sharedStrings.xml><?xml version="1.0" encoding="utf-8"?>
<sst xmlns="http://schemas.openxmlformats.org/spreadsheetml/2006/main" count="150" uniqueCount="138">
  <si>
    <t xml:space="preserve">Total Exposures </t>
  </si>
  <si>
    <t>Tier 1 Capital</t>
  </si>
  <si>
    <t>Leverage Ratio (%)</t>
  </si>
  <si>
    <t>Assets related to deconsolidated subsidiaries</t>
  </si>
  <si>
    <t>Investment in deconsolidated subsidiaries</t>
  </si>
  <si>
    <t>On-balance sheet assets - for purposes of the Leverage Ratio</t>
  </si>
  <si>
    <t>Receivables for cash variation margin provided in derivatives transactions</t>
  </si>
  <si>
    <t>Exempted CCP leg of client-cleared trade exposures (initial margin)</t>
  </si>
  <si>
    <t>Securities received in a SFT that are recognized as an asset</t>
  </si>
  <si>
    <t>Derivatives not covered by an eligible bilateral netting contract</t>
  </si>
  <si>
    <t>RC of exempted leg of client-cleared trade exposure</t>
  </si>
  <si>
    <t>PFE of exempted leg of client-cleared trade exposure</t>
  </si>
  <si>
    <t>Total Derivative Exposures</t>
  </si>
  <si>
    <t>Accounting balance sheet value</t>
  </si>
  <si>
    <t>Gross value (assuming no netting or CRM)</t>
  </si>
  <si>
    <t>Adjusted gross SFT assets (after permissible netting)</t>
  </si>
  <si>
    <t>Counterparty exposure</t>
  </si>
  <si>
    <t>SFT agent transactions</t>
  </si>
  <si>
    <t>Memo Item: SFT exposures to QCCPs from client-cleared transactions</t>
  </si>
  <si>
    <t>Total SFT Exposure</t>
  </si>
  <si>
    <t>Notional Amount</t>
  </si>
  <si>
    <t>Credit Conversion Factor (CCF)</t>
  </si>
  <si>
    <t>Exposure after CCF</t>
  </si>
  <si>
    <t>Other off balance sheet securitization exposures - 100% CCF</t>
  </si>
  <si>
    <t>Direct credit substitutes - 100% CCF</t>
  </si>
  <si>
    <t>Forward asset purchases - 100% CCF</t>
  </si>
  <si>
    <t>Forward forward deposits - 100% CCF</t>
  </si>
  <si>
    <t>Transaction-related contingent items - 50% CCF</t>
  </si>
  <si>
    <t>Short-term self-liquidating trade letters of credit - 20% CCF</t>
  </si>
  <si>
    <t>Total Off Balance Sheet exposures</t>
  </si>
  <si>
    <t>Office of the Superintendent of Financial Institutions Canada</t>
  </si>
  <si>
    <t>Replacement cost, notional amounts, and add-on for potential future exposure (PFE)</t>
  </si>
  <si>
    <t>Credit Derivative Contracts</t>
  </si>
  <si>
    <t>Total Contracts</t>
  </si>
  <si>
    <t>(A) Single derivative exposure not covered by an eligible netting contract</t>
  </si>
  <si>
    <t>(i) Replacement cost</t>
  </si>
  <si>
    <t xml:space="preserve">(ii) Notional amounts </t>
  </si>
  <si>
    <t>(iv) Single derivative exposure</t>
  </si>
  <si>
    <t>(ii) Notional amounts</t>
  </si>
  <si>
    <t>(v) Exposure for netted derivatives</t>
  </si>
  <si>
    <t>Fair value adjustment to Tier 1</t>
  </si>
  <si>
    <t>Eligible purchased credit derivatives</t>
  </si>
  <si>
    <t>Single Derivatives</t>
  </si>
  <si>
    <t>Derivatives Eligible for Netting</t>
  </si>
  <si>
    <t>Protection Buyer</t>
  </si>
  <si>
    <t>Protection Seller</t>
  </si>
  <si>
    <t>(i) Total return swaps</t>
  </si>
  <si>
    <t>(i) Total written credit derivatives - notional</t>
  </si>
  <si>
    <t>(ii) Eligible offsets:</t>
  </si>
  <si>
    <t>(iii) Net notional exposure for written credit derivative</t>
  </si>
  <si>
    <t>2. Additional information and treatment for credit derivatives</t>
  </si>
  <si>
    <t>1. Financial and credit derivatives</t>
  </si>
  <si>
    <t>Net notional exposure for written credit derivatives</t>
  </si>
  <si>
    <t>(Canadian Dollars in thousands)</t>
  </si>
  <si>
    <t>Placeholder</t>
  </si>
  <si>
    <t>Balances due from deconsolidated subsidiaries</t>
  </si>
  <si>
    <r>
      <t>Unconditionally cancellable commitments</t>
    </r>
    <r>
      <rPr>
        <sz val="8"/>
        <color rgb="FFFF0000"/>
        <rFont val="Arial"/>
        <family val="2"/>
      </rPr>
      <t xml:space="preserve"> </t>
    </r>
    <r>
      <rPr>
        <sz val="8"/>
        <color theme="1"/>
        <rFont val="Arial"/>
        <family val="2"/>
      </rPr>
      <t>- 10% CCF</t>
    </r>
  </si>
  <si>
    <t>Section 1 - Leverage Ratio calculation</t>
  </si>
  <si>
    <t>Section 2 - Derivative Exposure Calculation</t>
  </si>
  <si>
    <t>2. Derivatives Exposure</t>
  </si>
  <si>
    <t>3. Securities Financing Transactions</t>
  </si>
  <si>
    <t>4. Off Balance Sheet Items</t>
  </si>
  <si>
    <t>(B) Cash instrument equivalency</t>
  </si>
  <si>
    <t>On-balance sheet assets - excluding derivatives and SFTs</t>
  </si>
  <si>
    <t>On-balance sheet assets - for purposes of the Leverage Ratio - Accounting value</t>
  </si>
  <si>
    <t>AA - Report in Section 1</t>
  </si>
  <si>
    <t>BB - Report in Section 1</t>
  </si>
  <si>
    <t>CC - Report in Section 1</t>
  </si>
  <si>
    <t>On-balance sheet assets - as per consolidated balance sheet for accounting purposes</t>
  </si>
  <si>
    <t>All other SFTs  (after adjusting for sale accounting transactions)</t>
  </si>
  <si>
    <t xml:space="preserve">Derivatives </t>
  </si>
  <si>
    <t xml:space="preserve">Securities financing transactions </t>
  </si>
  <si>
    <t>Derivatives covered by an eligible bilateral netting contract</t>
  </si>
  <si>
    <t>Asset amounts deducted in determining Basel III “all-in” Tier 1 capital</t>
  </si>
  <si>
    <t>1. On-balance Sheet Assets</t>
  </si>
  <si>
    <t>Authorized Leverage Ratio (%)</t>
  </si>
  <si>
    <t>Financial Derivative Contracts</t>
  </si>
  <si>
    <t xml:space="preserve">(B) Derivative exposure covered by an eligible netting contract </t>
  </si>
  <si>
    <t>6. Reconcilation to the accounting balance sheet</t>
  </si>
  <si>
    <t>AA from Section 2</t>
  </si>
  <si>
    <t>BB from Section 2</t>
  </si>
  <si>
    <t>CC from Section 2</t>
  </si>
  <si>
    <t>Memo Items: Adjustment  for SFT sale accounting transactions</t>
  </si>
  <si>
    <t>5. Leverage Ratio and TLAC Leverage Ratio</t>
  </si>
  <si>
    <t>TLAC Available</t>
  </si>
  <si>
    <t>TLAC Leverage Ratio (%)</t>
  </si>
  <si>
    <t>Minimum TLAC Leverage Ratio  (%)</t>
  </si>
  <si>
    <t>PFE</t>
  </si>
  <si>
    <t>Target Leverage Ratio (%)</t>
  </si>
  <si>
    <t>Securitized assets meeting SRT criteria</t>
  </si>
  <si>
    <t>(A) PFE calculation for all credit derivatives</t>
  </si>
  <si>
    <t>(ii) Total Credit default swaps</t>
  </si>
  <si>
    <t>(iii) Total PFE</t>
  </si>
  <si>
    <t>LR DSIB Buffer (%)</t>
  </si>
  <si>
    <t>Partly paid shares and securities - 100% CCF</t>
  </si>
  <si>
    <t>Undrawn securitization commitments to fund acquisition of assets - 40% CCF</t>
  </si>
  <si>
    <t>LEVERAGE REQUIREMENTS RETURN</t>
  </si>
  <si>
    <t>Unsettled financial asset purchases</t>
  </si>
  <si>
    <t>Eligible servicer cash advances or facilities - 10% CCF</t>
  </si>
  <si>
    <t xml:space="preserve">Securitization liquidity facilities (externally rated) - 100% CCF </t>
  </si>
  <si>
    <t>Note issuance facilities and revolving underwriting facilities - 50% CCF</t>
  </si>
  <si>
    <t>Undrawn balances of credit card and charge card exposures - 25% CCF</t>
  </si>
  <si>
    <t xml:space="preserve">Commitments (regardless of the maturity of the underlying facility) - 40% CCF </t>
  </si>
  <si>
    <t>Cash payables/receivables not offset for trade date accounting</t>
  </si>
  <si>
    <r>
      <t xml:space="preserve">Protected B                                               </t>
    </r>
    <r>
      <rPr>
        <sz val="10"/>
        <rFont val="Arial"/>
        <family val="2"/>
      </rPr>
      <t>when completed</t>
    </r>
  </si>
  <si>
    <t>Leverage Requirements Return (LRR)</t>
  </si>
  <si>
    <t>Quarterly Return (Assurance Attestation)</t>
  </si>
  <si>
    <t>Identification</t>
  </si>
  <si>
    <t>Financial Institution Name:</t>
  </si>
  <si>
    <t>OSFI Identification Code:</t>
  </si>
  <si>
    <t>Period Ending Date:</t>
  </si>
  <si>
    <t/>
  </si>
  <si>
    <t>Contact person</t>
  </si>
  <si>
    <t xml:space="preserve">Name: </t>
  </si>
  <si>
    <t>Title:</t>
  </si>
  <si>
    <t xml:space="preserve">Telephone: </t>
  </si>
  <si>
    <t xml:space="preserve">Email: </t>
  </si>
  <si>
    <t>Senior Management Attestation</t>
  </si>
  <si>
    <r>
      <t xml:space="preserve">I hereby confirm that I have read and understand the Leverage Requirements (LR) and related instructions issued by the Office of the Superintendent of Financial Institutions.  I confirm that this report together with the ratios checked in the table below are:
</t>
    </r>
    <r>
      <rPr>
        <i/>
        <sz val="9"/>
        <rFont val="Arial"/>
        <family val="2"/>
      </rPr>
      <t xml:space="preserve">
(Please insert an 'X' in the cell to the left of the statement you are attesting below.)
</t>
    </r>
    <r>
      <rPr>
        <sz val="10"/>
        <rFont val="Arial"/>
        <family val="2"/>
      </rPr>
      <t xml:space="preserve"> </t>
    </r>
  </si>
  <si>
    <t>i) accurate and complete, and have been prepared in accordance with the LR and related instructions.</t>
  </si>
  <si>
    <t>ii) not accurate or complete, and/or have not been prepared in accordance with the LR and related instructions.</t>
  </si>
  <si>
    <t>Explanation if (ii) is selected:</t>
  </si>
  <si>
    <t>Name (Please Print)</t>
  </si>
  <si>
    <t>Signature</t>
  </si>
  <si>
    <t xml:space="preserve">Attestation for: </t>
  </si>
  <si>
    <t>Line</t>
  </si>
  <si>
    <t>Attestation Requirement</t>
  </si>
  <si>
    <t>Leverage Ratio</t>
  </si>
  <si>
    <t>All except CAT III</t>
  </si>
  <si>
    <t>TLAC Leverage Ratio</t>
  </si>
  <si>
    <t>D-SIBs</t>
  </si>
  <si>
    <r>
      <t>Opinion of Internal Auditor</t>
    </r>
    <r>
      <rPr>
        <sz val="8"/>
        <rFont val="Arial"/>
        <family val="2"/>
      </rPr>
      <t xml:space="preserve"> </t>
    </r>
    <r>
      <rPr>
        <b/>
        <sz val="7"/>
        <rFont val="Arial"/>
        <family val="2"/>
      </rPr>
      <t>(to be signed at a minimum once every three years)</t>
    </r>
  </si>
  <si>
    <r>
      <t xml:space="preserve">I have reviewed the effectiveness of the processes and internal controls in place for the Leverage Requirements Return including the related systems and models. In my opinion the processes and internal controls as at ___________are:
</t>
    </r>
    <r>
      <rPr>
        <i/>
        <sz val="9"/>
        <rFont val="Arial"/>
        <family val="2"/>
      </rPr>
      <t xml:space="preserve">
(Please insert an 'X' in the cell to the left of the statement you are attesting below.)
</t>
    </r>
  </si>
  <si>
    <t>i) operating as designed and are effective in ensuring the completeness and accuracy of the report.</t>
  </si>
  <si>
    <t>ii) not operating as designed and/or are not effective in ensuring the completeness and accuracy of the report.</t>
  </si>
  <si>
    <t xml:space="preserve">This form serves as a Leverage Requirement return for all federally regulated deposit-taking institutions except Category III institutions.  </t>
  </si>
  <si>
    <t>For more information see www.osfi-bsif.gc.ca or the Leverage Requirements Return guideline.</t>
  </si>
  <si>
    <t>Submit the completed return to OSFI via the Regulatory Reporting System Secure Site.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</si>
</sst>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
    <numFmt numFmtId="165" formatCode="_-* #,##0_-;\-* #,##0_-;_-* &quot;-&quot;??_-;_-@_-"/>
  </numFmts>
  <fonts count="27" x14ac:knownFonts="1">
    <font>
      <sz val="8"/>
      <color theme="1"/>
      <name val="Arial"/>
      <family val="2"/>
    </font>
    <font>
      <sz val="11"/>
      <color theme="1"/>
      <name val="Calibri"/>
      <family val="2"/>
      <scheme val="minor"/>
    </font>
    <font>
      <sz val="10"/>
      <name val="Arial"/>
      <family val="2"/>
    </font>
    <font>
      <sz val="8"/>
      <color theme="1"/>
      <name val="Arial"/>
      <family val="2"/>
    </font>
    <font>
      <sz val="7"/>
      <color theme="1"/>
      <name val="Arial"/>
      <family val="2"/>
    </font>
    <font>
      <sz val="8"/>
      <name val="Arial"/>
      <family val="2"/>
    </font>
    <font>
      <b/>
      <sz val="10"/>
      <color theme="1"/>
      <name val="Arial"/>
      <family val="2"/>
    </font>
    <font>
      <b/>
      <sz val="8"/>
      <color theme="1"/>
      <name val="Arial"/>
      <family val="2"/>
    </font>
    <font>
      <b/>
      <sz val="7"/>
      <color theme="1"/>
      <name val="Arial"/>
      <family val="2"/>
    </font>
    <font>
      <sz val="6"/>
      <color theme="1"/>
      <name val="Arial"/>
      <family val="2"/>
    </font>
    <font>
      <sz val="8"/>
      <color rgb="FFFF0000"/>
      <name val="Arial"/>
      <family val="2"/>
    </font>
    <font>
      <b/>
      <sz val="10"/>
      <name val="Arial"/>
      <family val="2"/>
    </font>
    <font>
      <strike/>
      <sz val="8"/>
      <color theme="1"/>
      <name val="Arial"/>
      <family val="2"/>
    </font>
    <font>
      <sz val="8"/>
      <color rgb="FF000000"/>
      <name val="Arial"/>
      <family val="2"/>
    </font>
    <font>
      <b/>
      <sz val="7"/>
      <name val="Arial"/>
      <family val="2"/>
    </font>
    <font>
      <sz val="7"/>
      <name val="Arial"/>
      <family val="2"/>
    </font>
    <font>
      <b/>
      <sz val="8"/>
      <name val="Arial"/>
      <family val="2"/>
    </font>
    <font>
      <b/>
      <sz val="11"/>
      <color theme="1"/>
      <name val="Calibri"/>
      <family val="2"/>
      <scheme val="minor"/>
    </font>
    <font>
      <sz val="10"/>
      <name val="Helv"/>
    </font>
    <font>
      <b/>
      <sz val="12"/>
      <name val="Arial"/>
      <family val="2"/>
    </font>
    <font>
      <b/>
      <sz val="18"/>
      <name val="Arial"/>
      <family val="2"/>
    </font>
    <font>
      <sz val="12"/>
      <name val="Arial"/>
      <family val="2"/>
    </font>
    <font>
      <sz val="11"/>
      <name val="Calibri"/>
      <family val="2"/>
      <scheme val="minor"/>
    </font>
    <font>
      <i/>
      <sz val="9"/>
      <name val="Arial"/>
      <family val="2"/>
    </font>
    <font>
      <i/>
      <sz val="10"/>
      <name val="Arial"/>
      <family val="2"/>
    </font>
    <font>
      <b/>
      <i/>
      <sz val="10"/>
      <color theme="1"/>
      <name val="Calibri"/>
      <family val="2"/>
      <scheme val="minor"/>
    </font>
    <font>
      <u/>
      <sz val="11"/>
      <color theme="10"/>
      <name val="Calibri"/>
      <family val="2"/>
      <scheme val="minor"/>
    </font>
  </fonts>
  <fills count="5">
    <fill>
      <patternFill patternType="none"/>
    </fill>
    <fill>
      <patternFill patternType="gray125"/>
    </fill>
    <fill>
      <patternFill patternType="solid">
        <fgColor theme="6" tint="0.59996337778862885"/>
        <bgColor indexed="64"/>
      </patternFill>
    </fill>
    <fill>
      <patternFill patternType="solid">
        <fgColor theme="0"/>
        <bgColor indexed="64"/>
      </patternFill>
    </fill>
    <fill>
      <patternFill patternType="solid">
        <fgColor theme="6" tint="0.59999389629810485"/>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right/>
      <top style="thin">
        <color indexed="8"/>
      </top>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3">
    <xf numFmtId="0" fontId="0" fillId="0" borderId="0">
      <alignment vertical="center"/>
    </xf>
    <xf numFmtId="164" fontId="2" fillId="0" borderId="0">
      <alignment vertical="center"/>
    </xf>
    <xf numFmtId="0" fontId="4" fillId="0" borderId="0">
      <alignment horizontal="center" vertical="center"/>
    </xf>
    <xf numFmtId="164" fontId="5" fillId="2" borderId="0">
      <alignment vertical="center"/>
    </xf>
    <xf numFmtId="0" fontId="3" fillId="1" borderId="0">
      <alignment vertical="center"/>
    </xf>
    <xf numFmtId="49" fontId="6" fillId="0" borderId="0">
      <alignment vertical="center"/>
    </xf>
    <xf numFmtId="0" fontId="8" fillId="0" borderId="0">
      <alignment horizontal="right" vertical="center"/>
    </xf>
    <xf numFmtId="0" fontId="7" fillId="0" borderId="0">
      <alignment vertical="center"/>
    </xf>
    <xf numFmtId="0" fontId="9" fillId="0" borderId="0">
      <alignment vertical="center"/>
    </xf>
    <xf numFmtId="43" fontId="3" fillId="0" borderId="0" applyFont="0" applyFill="0" applyBorder="0" applyAlignment="0" applyProtection="0"/>
    <xf numFmtId="0" fontId="18" fillId="0" borderId="0"/>
    <xf numFmtId="0" fontId="1" fillId="0" borderId="0"/>
    <xf numFmtId="0" fontId="26" fillId="0" borderId="0" applyNumberFormat="0" applyFill="0" applyBorder="0" applyAlignment="0" applyProtection="0"/>
  </cellStyleXfs>
  <cellXfs count="206">
    <xf numFmtId="0" fontId="0" fillId="0" borderId="0" xfId="0">
      <alignment vertical="center"/>
    </xf>
    <xf numFmtId="0" fontId="4" fillId="0" borderId="1" xfId="2" applyBorder="1">
      <alignment horizontal="center" vertical="center"/>
    </xf>
    <xf numFmtId="49" fontId="6" fillId="0" borderId="0" xfId="5">
      <alignment vertical="center"/>
    </xf>
    <xf numFmtId="49" fontId="6" fillId="0" borderId="3" xfId="5" applyBorder="1" applyAlignment="1">
      <alignment vertical="top"/>
    </xf>
    <xf numFmtId="0" fontId="0" fillId="0" borderId="3" xfId="0" applyBorder="1">
      <alignment vertical="center"/>
    </xf>
    <xf numFmtId="0" fontId="0" fillId="0" borderId="4" xfId="0" applyBorder="1">
      <alignment vertical="center"/>
    </xf>
    <xf numFmtId="0" fontId="0" fillId="0" borderId="13" xfId="0" applyBorder="1">
      <alignment vertical="center"/>
    </xf>
    <xf numFmtId="0" fontId="4" fillId="0" borderId="4" xfId="2" applyBorder="1">
      <alignment horizontal="center" vertical="center"/>
    </xf>
    <xf numFmtId="0" fontId="0" fillId="0" borderId="12" xfId="0" applyBorder="1">
      <alignment vertical="center"/>
    </xf>
    <xf numFmtId="0" fontId="0" fillId="0" borderId="14" xfId="0" applyBorder="1">
      <alignment vertical="center"/>
    </xf>
    <xf numFmtId="0" fontId="4" fillId="0" borderId="11" xfId="2" applyBorder="1">
      <alignment horizontal="center" vertical="center"/>
    </xf>
    <xf numFmtId="0" fontId="4" fillId="0" borderId="10" xfId="2" applyBorder="1">
      <alignment horizontal="center" vertical="center"/>
    </xf>
    <xf numFmtId="0" fontId="3" fillId="1" borderId="9" xfId="4" applyBorder="1">
      <alignment vertical="center"/>
    </xf>
    <xf numFmtId="0" fontId="3" fillId="1" borderId="11" xfId="4" applyBorder="1">
      <alignment vertical="center"/>
    </xf>
    <xf numFmtId="0" fontId="3" fillId="1" borderId="6" xfId="4" applyBorder="1">
      <alignment vertical="center"/>
    </xf>
    <xf numFmtId="0" fontId="7" fillId="0" borderId="0" xfId="7">
      <alignment vertical="center"/>
    </xf>
    <xf numFmtId="0" fontId="7" fillId="0" borderId="9" xfId="7" applyBorder="1">
      <alignment vertical="center"/>
    </xf>
    <xf numFmtId="0" fontId="9" fillId="0" borderId="0" xfId="8">
      <alignment vertical="center"/>
    </xf>
    <xf numFmtId="0" fontId="0" fillId="0" borderId="10" xfId="0" applyBorder="1" applyAlignment="1">
      <alignment vertical="center"/>
    </xf>
    <xf numFmtId="0" fontId="0" fillId="0" borderId="13" xfId="0" applyBorder="1" applyAlignment="1">
      <alignment vertical="center"/>
    </xf>
    <xf numFmtId="0" fontId="7" fillId="0" borderId="0" xfId="7" applyBorder="1">
      <alignment vertical="center"/>
    </xf>
    <xf numFmtId="0" fontId="0" fillId="0" borderId="0" xfId="0" applyFill="1">
      <alignment vertical="center"/>
    </xf>
    <xf numFmtId="0" fontId="3" fillId="1" borderId="1" xfId="4" applyBorder="1">
      <alignment vertical="center"/>
    </xf>
    <xf numFmtId="49" fontId="11" fillId="0" borderId="0" xfId="5" applyFont="1">
      <alignment vertical="center"/>
    </xf>
    <xf numFmtId="0" fontId="12" fillId="0" borderId="11" xfId="0" applyFont="1" applyBorder="1">
      <alignment vertical="center"/>
    </xf>
    <xf numFmtId="43" fontId="0" fillId="0" borderId="1" xfId="9" applyFont="1" applyBorder="1" applyAlignment="1">
      <alignment vertical="center"/>
    </xf>
    <xf numFmtId="165" fontId="0" fillId="0" borderId="1" xfId="9" applyNumberFormat="1" applyFont="1" applyBorder="1" applyAlignment="1">
      <alignment vertical="center"/>
    </xf>
    <xf numFmtId="165" fontId="0" fillId="0" borderId="0" xfId="0" applyNumberFormat="1">
      <alignment vertical="center"/>
    </xf>
    <xf numFmtId="165" fontId="5" fillId="2" borderId="11" xfId="9" applyNumberFormat="1" applyFont="1" applyFill="1" applyBorder="1" applyAlignment="1">
      <alignment vertical="center"/>
    </xf>
    <xf numFmtId="0" fontId="0" fillId="0" borderId="2" xfId="0" applyBorder="1">
      <alignment vertical="center"/>
    </xf>
    <xf numFmtId="0" fontId="3" fillId="1" borderId="2" xfId="4" applyBorder="1">
      <alignment vertical="center"/>
    </xf>
    <xf numFmtId="49" fontId="6" fillId="0" borderId="2" xfId="5" applyBorder="1" applyAlignment="1">
      <alignment vertical="top"/>
    </xf>
    <xf numFmtId="0" fontId="0" fillId="0" borderId="5" xfId="0" applyBorder="1">
      <alignment vertical="center"/>
    </xf>
    <xf numFmtId="0" fontId="7" fillId="0" borderId="12" xfId="7" applyBorder="1">
      <alignment vertical="center"/>
    </xf>
    <xf numFmtId="0" fontId="0" fillId="0" borderId="9" xfId="0" applyBorder="1">
      <alignment vertical="center"/>
    </xf>
    <xf numFmtId="0" fontId="0" fillId="0" borderId="10" xfId="0" applyBorder="1">
      <alignment vertical="center"/>
    </xf>
    <xf numFmtId="0" fontId="0" fillId="0" borderId="11" xfId="0" applyBorder="1">
      <alignment vertical="center"/>
    </xf>
    <xf numFmtId="0" fontId="0" fillId="0" borderId="0" xfId="0" applyBorder="1">
      <alignment vertical="center"/>
    </xf>
    <xf numFmtId="165" fontId="3" fillId="1" borderId="1" xfId="9" applyNumberFormat="1" applyFill="1" applyBorder="1" applyAlignment="1">
      <alignment vertical="center"/>
    </xf>
    <xf numFmtId="165" fontId="0" fillId="0" borderId="1" xfId="0" applyNumberFormat="1" applyBorder="1">
      <alignment vertical="center"/>
    </xf>
    <xf numFmtId="0" fontId="0" fillId="0" borderId="10" xfId="0" applyBorder="1">
      <alignment vertical="center"/>
    </xf>
    <xf numFmtId="0" fontId="0" fillId="0" borderId="11" xfId="0" applyBorder="1">
      <alignment vertical="center"/>
    </xf>
    <xf numFmtId="0" fontId="0" fillId="0" borderId="0" xfId="0" applyBorder="1">
      <alignment vertical="center"/>
    </xf>
    <xf numFmtId="0" fontId="4" fillId="3" borderId="10" xfId="2" applyFill="1" applyBorder="1">
      <alignment horizontal="center" vertical="center"/>
    </xf>
    <xf numFmtId="0" fontId="0" fillId="3" borderId="10" xfId="0" applyFill="1" applyBorder="1">
      <alignment vertical="center"/>
    </xf>
    <xf numFmtId="0" fontId="8" fillId="3" borderId="10" xfId="6" applyFill="1" applyBorder="1">
      <alignment horizontal="right" vertical="center"/>
    </xf>
    <xf numFmtId="0" fontId="0" fillId="3" borderId="9" xfId="0" applyFill="1" applyBorder="1">
      <alignment vertical="center"/>
    </xf>
    <xf numFmtId="0" fontId="0" fillId="3" borderId="10" xfId="0" applyFill="1" applyBorder="1" applyAlignment="1">
      <alignment vertical="center"/>
    </xf>
    <xf numFmtId="0" fontId="0" fillId="3" borderId="11" xfId="0" applyFill="1" applyBorder="1">
      <alignment vertical="center"/>
    </xf>
    <xf numFmtId="0" fontId="0" fillId="3" borderId="9" xfId="0" applyFill="1" applyBorder="1" applyAlignment="1">
      <alignment vertical="center"/>
    </xf>
    <xf numFmtId="0" fontId="0" fillId="3" borderId="3" xfId="0" applyFill="1" applyBorder="1" applyAlignment="1">
      <alignment horizontal="center" vertical="center" wrapText="1"/>
    </xf>
    <xf numFmtId="0" fontId="0" fillId="3" borderId="3" xfId="0" applyFill="1" applyBorder="1">
      <alignment vertical="center"/>
    </xf>
    <xf numFmtId="0" fontId="0" fillId="3" borderId="3" xfId="0" applyFill="1" applyBorder="1" applyAlignment="1">
      <alignment vertical="center"/>
    </xf>
    <xf numFmtId="0" fontId="0" fillId="3" borderId="4" xfId="0" applyFill="1" applyBorder="1" applyAlignment="1">
      <alignment vertical="center"/>
    </xf>
    <xf numFmtId="0" fontId="0" fillId="3" borderId="0" xfId="0" applyFill="1">
      <alignment vertical="center"/>
    </xf>
    <xf numFmtId="49" fontId="6" fillId="3" borderId="0" xfId="5" applyFill="1">
      <alignment vertical="center"/>
    </xf>
    <xf numFmtId="0" fontId="0" fillId="3" borderId="7" xfId="0" applyFill="1" applyBorder="1">
      <alignment vertical="center"/>
    </xf>
    <xf numFmtId="0" fontId="0" fillId="3" borderId="8" xfId="0" applyFill="1" applyBorder="1">
      <alignment vertical="center"/>
    </xf>
    <xf numFmtId="0" fontId="0" fillId="3" borderId="7" xfId="0" applyFill="1" applyBorder="1" applyAlignment="1">
      <alignment vertical="center"/>
    </xf>
    <xf numFmtId="0" fontId="0" fillId="3" borderId="8" xfId="0" applyFill="1" applyBorder="1" applyAlignment="1">
      <alignment vertical="center"/>
    </xf>
    <xf numFmtId="0" fontId="0" fillId="3" borderId="11" xfId="0" applyFill="1" applyBorder="1" applyAlignment="1">
      <alignment vertical="center"/>
    </xf>
    <xf numFmtId="0" fontId="0" fillId="3" borderId="0" xfId="0" applyFill="1" applyBorder="1" applyAlignment="1">
      <alignment vertical="center"/>
    </xf>
    <xf numFmtId="0" fontId="0" fillId="3" borderId="5" xfId="0" applyFill="1" applyBorder="1" applyAlignment="1">
      <alignment vertical="center"/>
    </xf>
    <xf numFmtId="0" fontId="0" fillId="3" borderId="0" xfId="0" applyFill="1" applyBorder="1">
      <alignment vertical="center"/>
    </xf>
    <xf numFmtId="0" fontId="0" fillId="3" borderId="0" xfId="0" applyFill="1" applyBorder="1" applyAlignment="1">
      <alignment horizontal="center" vertical="center" wrapText="1"/>
    </xf>
    <xf numFmtId="0" fontId="0" fillId="3" borderId="15" xfId="0" applyFill="1" applyBorder="1" applyAlignment="1">
      <alignment vertical="center"/>
    </xf>
    <xf numFmtId="0" fontId="8" fillId="3" borderId="11" xfId="6" applyFill="1" applyBorder="1">
      <alignment horizontal="right" vertical="center"/>
    </xf>
    <xf numFmtId="0" fontId="0" fillId="3" borderId="12" xfId="0" applyFill="1" applyBorder="1">
      <alignment vertical="center"/>
    </xf>
    <xf numFmtId="0" fontId="0" fillId="3" borderId="14" xfId="0" applyFill="1" applyBorder="1" applyAlignment="1">
      <alignment vertical="center"/>
    </xf>
    <xf numFmtId="0" fontId="7" fillId="0" borderId="5" xfId="7" applyBorder="1">
      <alignment vertical="center"/>
    </xf>
    <xf numFmtId="0" fontId="0" fillId="3" borderId="1" xfId="0" applyFill="1" applyBorder="1" applyAlignment="1">
      <alignment vertical="center"/>
    </xf>
    <xf numFmtId="0" fontId="14" fillId="0" borderId="13" xfId="6" applyFont="1" applyBorder="1">
      <alignment horizontal="right" vertical="center"/>
    </xf>
    <xf numFmtId="0" fontId="0" fillId="0" borderId="9" xfId="0" applyBorder="1" applyAlignment="1">
      <alignment vertical="center"/>
    </xf>
    <xf numFmtId="0" fontId="4" fillId="0" borderId="3" xfId="2" applyBorder="1">
      <alignment horizontal="center" vertical="center"/>
    </xf>
    <xf numFmtId="0" fontId="0" fillId="0" borderId="6" xfId="0" applyBorder="1">
      <alignment vertical="center"/>
    </xf>
    <xf numFmtId="0" fontId="14" fillId="0" borderId="10" xfId="6" applyFont="1" applyBorder="1">
      <alignment horizontal="right" vertical="center"/>
    </xf>
    <xf numFmtId="0" fontId="13" fillId="0" borderId="0" xfId="0" applyFont="1" applyFill="1">
      <alignment vertical="center"/>
    </xf>
    <xf numFmtId="0" fontId="0" fillId="0" borderId="10" xfId="0" applyFill="1" applyBorder="1">
      <alignment vertical="center"/>
    </xf>
    <xf numFmtId="0" fontId="0" fillId="0" borderId="11" xfId="0" applyFill="1" applyBorder="1">
      <alignment vertical="center"/>
    </xf>
    <xf numFmtId="165" fontId="0" fillId="0" borderId="11" xfId="9" applyNumberFormat="1" applyFont="1" applyFill="1" applyBorder="1" applyAlignment="1">
      <alignment vertical="center"/>
    </xf>
    <xf numFmtId="0" fontId="5" fillId="0" borderId="9" xfId="0" applyFont="1" applyBorder="1">
      <alignment vertical="center"/>
    </xf>
    <xf numFmtId="165" fontId="0" fillId="0" borderId="9" xfId="9" applyNumberFormat="1" applyFont="1" applyBorder="1" applyAlignment="1">
      <alignment vertical="center"/>
    </xf>
    <xf numFmtId="43" fontId="0" fillId="0" borderId="9" xfId="9" applyFont="1" applyBorder="1" applyAlignment="1">
      <alignment vertical="center"/>
    </xf>
    <xf numFmtId="0" fontId="0" fillId="0" borderId="9" xfId="0" applyBorder="1">
      <alignment vertical="center"/>
    </xf>
    <xf numFmtId="0" fontId="0" fillId="0" borderId="10" xfId="0" applyBorder="1">
      <alignment vertical="center"/>
    </xf>
    <xf numFmtId="0" fontId="0" fillId="0" borderId="9" xfId="0" applyBorder="1">
      <alignment vertical="center"/>
    </xf>
    <xf numFmtId="0" fontId="0" fillId="0" borderId="10" xfId="0" applyBorder="1">
      <alignment vertical="center"/>
    </xf>
    <xf numFmtId="43" fontId="0" fillId="0" borderId="0" xfId="9" applyFont="1" applyBorder="1" applyAlignment="1">
      <alignment vertical="center"/>
    </xf>
    <xf numFmtId="0" fontId="0" fillId="0" borderId="0" xfId="0" applyBorder="1" applyAlignment="1">
      <alignment horizontal="center" vertical="center" wrapText="1"/>
    </xf>
    <xf numFmtId="0" fontId="0" fillId="0" borderId="10" xfId="0" applyBorder="1" applyAlignment="1">
      <alignment horizontal="center" vertical="center" wrapText="1"/>
    </xf>
    <xf numFmtId="165" fontId="3" fillId="0" borderId="11" xfId="9" applyNumberFormat="1" applyFill="1" applyBorder="1" applyAlignment="1">
      <alignment vertical="center"/>
    </xf>
    <xf numFmtId="165" fontId="0" fillId="0" borderId="11" xfId="9" applyNumberFormat="1" applyFont="1" applyBorder="1" applyAlignment="1">
      <alignment vertical="center"/>
    </xf>
    <xf numFmtId="43" fontId="0" fillId="0" borderId="11" xfId="9" applyFont="1" applyBorder="1" applyAlignment="1">
      <alignment vertical="center"/>
    </xf>
    <xf numFmtId="0" fontId="0" fillId="0" borderId="12" xfId="0" applyFill="1" applyBorder="1">
      <alignment vertical="center"/>
    </xf>
    <xf numFmtId="0" fontId="0" fillId="0" borderId="6" xfId="0" applyFill="1" applyBorder="1">
      <alignment vertical="center"/>
    </xf>
    <xf numFmtId="49" fontId="6" fillId="0" borderId="0" xfId="5" applyBorder="1" applyAlignment="1">
      <alignment vertical="top"/>
    </xf>
    <xf numFmtId="0" fontId="4" fillId="0" borderId="0" xfId="2" applyBorder="1">
      <alignment horizontal="center" vertical="center"/>
    </xf>
    <xf numFmtId="0" fontId="0" fillId="4" borderId="1" xfId="0" applyNumberFormat="1" applyFill="1" applyBorder="1">
      <alignment vertical="center"/>
    </xf>
    <xf numFmtId="0" fontId="4" fillId="0" borderId="1" xfId="2" applyFill="1" applyBorder="1">
      <alignment horizontal="center" vertical="center"/>
    </xf>
    <xf numFmtId="49" fontId="6" fillId="0" borderId="3" xfId="5" applyFill="1" applyBorder="1" applyAlignment="1">
      <alignment vertical="top"/>
    </xf>
    <xf numFmtId="0" fontId="0" fillId="0" borderId="13" xfId="0" applyFill="1" applyBorder="1">
      <alignment vertical="center"/>
    </xf>
    <xf numFmtId="0" fontId="0" fillId="0" borderId="8" xfId="0" applyFill="1" applyBorder="1">
      <alignment vertical="center"/>
    </xf>
    <xf numFmtId="0" fontId="0" fillId="0" borderId="9" xfId="0" applyFill="1" applyBorder="1">
      <alignment vertical="center"/>
    </xf>
    <xf numFmtId="0" fontId="4" fillId="0" borderId="1" xfId="2" applyFont="1" applyFill="1" applyBorder="1">
      <alignment horizontal="center" vertical="center"/>
    </xf>
    <xf numFmtId="0" fontId="4" fillId="0" borderId="1" xfId="0" applyFont="1" applyFill="1" applyBorder="1" applyAlignment="1">
      <alignment horizontal="center" vertical="center"/>
    </xf>
    <xf numFmtId="49" fontId="6" fillId="0" borderId="4" xfId="5" applyFill="1" applyBorder="1" applyAlignment="1">
      <alignment vertical="top"/>
    </xf>
    <xf numFmtId="43" fontId="0" fillId="0" borderId="1" xfId="9" applyFont="1" applyFill="1" applyBorder="1" applyAlignment="1">
      <alignment vertical="center"/>
    </xf>
    <xf numFmtId="0" fontId="5" fillId="0" borderId="10" xfId="0" applyFont="1" applyFill="1" applyBorder="1">
      <alignment vertical="center"/>
    </xf>
    <xf numFmtId="0" fontId="5" fillId="0" borderId="11" xfId="0" applyFont="1" applyFill="1" applyBorder="1">
      <alignment vertical="center"/>
    </xf>
    <xf numFmtId="0" fontId="5" fillId="0" borderId="9" xfId="0" applyFont="1" applyFill="1" applyBorder="1">
      <alignment vertical="center"/>
    </xf>
    <xf numFmtId="0" fontId="4" fillId="0" borderId="4" xfId="2" applyFill="1" applyBorder="1">
      <alignment horizontal="center" vertical="center"/>
    </xf>
    <xf numFmtId="43" fontId="0" fillId="0" borderId="4" xfId="9" applyFont="1" applyFill="1" applyBorder="1" applyAlignment="1">
      <alignment vertical="center"/>
    </xf>
    <xf numFmtId="43" fontId="0" fillId="0" borderId="14" xfId="9" applyFont="1" applyFill="1" applyBorder="1" applyAlignment="1">
      <alignment vertical="center"/>
    </xf>
    <xf numFmtId="0" fontId="0" fillId="0" borderId="5" xfId="0" applyFont="1" applyFill="1" applyBorder="1" applyAlignment="1">
      <alignment vertical="center"/>
    </xf>
    <xf numFmtId="0" fontId="5" fillId="0" borderId="12" xfId="0" applyFont="1" applyFill="1" applyBorder="1">
      <alignment vertical="center"/>
    </xf>
    <xf numFmtId="0" fontId="5" fillId="0" borderId="6" xfId="0" applyFont="1" applyFill="1" applyBorder="1">
      <alignment vertical="center"/>
    </xf>
    <xf numFmtId="43" fontId="5" fillId="0" borderId="1" xfId="9" applyFont="1" applyFill="1" applyBorder="1" applyAlignment="1">
      <alignment vertical="center"/>
    </xf>
    <xf numFmtId="0" fontId="4" fillId="0" borderId="11" xfId="2" applyFill="1" applyBorder="1">
      <alignment horizontal="center" vertical="center"/>
    </xf>
    <xf numFmtId="0" fontId="0" fillId="0" borderId="0" xfId="0" applyFont="1" applyFill="1" applyBorder="1" applyAlignment="1">
      <alignment vertical="center"/>
    </xf>
    <xf numFmtId="0" fontId="5" fillId="0" borderId="0" xfId="0" applyFont="1" applyFill="1" applyBorder="1">
      <alignment vertical="center"/>
    </xf>
    <xf numFmtId="0" fontId="5" fillId="0" borderId="0" xfId="0" applyFont="1" applyFill="1">
      <alignment vertical="center"/>
    </xf>
    <xf numFmtId="0" fontId="15" fillId="0" borderId="1" xfId="2" applyFont="1" applyFill="1" applyBorder="1">
      <alignment horizontal="center" vertical="center"/>
    </xf>
    <xf numFmtId="0" fontId="5" fillId="0" borderId="9" xfId="0" applyFont="1" applyFill="1" applyBorder="1" applyAlignment="1">
      <alignment vertical="center"/>
    </xf>
    <xf numFmtId="0" fontId="5" fillId="0" borderId="10" xfId="0" applyFont="1" applyFill="1" applyBorder="1" applyAlignment="1">
      <alignment vertical="center"/>
    </xf>
    <xf numFmtId="0" fontId="15" fillId="0" borderId="4" xfId="2" applyFont="1" applyFill="1" applyBorder="1">
      <alignment horizontal="center" vertical="center"/>
    </xf>
    <xf numFmtId="165" fontId="5" fillId="0" borderId="11" xfId="9" applyNumberFormat="1" applyFont="1" applyFill="1" applyBorder="1" applyAlignment="1">
      <alignment vertical="center"/>
    </xf>
    <xf numFmtId="0" fontId="5" fillId="0" borderId="3" xfId="0" applyFont="1" applyFill="1" applyBorder="1">
      <alignment vertical="center"/>
    </xf>
    <xf numFmtId="0" fontId="5" fillId="0" borderId="14" xfId="0" applyFont="1" applyFill="1" applyBorder="1">
      <alignment vertical="center"/>
    </xf>
    <xf numFmtId="0" fontId="5" fillId="0" borderId="13" xfId="0" applyFont="1" applyFill="1" applyBorder="1">
      <alignment vertical="center"/>
    </xf>
    <xf numFmtId="0" fontId="5" fillId="0" borderId="8" xfId="0" applyFont="1" applyFill="1" applyBorder="1">
      <alignment vertical="center"/>
    </xf>
    <xf numFmtId="0" fontId="5" fillId="0" borderId="4" xfId="0" applyFont="1" applyFill="1" applyBorder="1">
      <alignment vertical="center"/>
    </xf>
    <xf numFmtId="0" fontId="16" fillId="0" borderId="9" xfId="7" applyFont="1" applyFill="1" applyBorder="1">
      <alignment vertical="center"/>
    </xf>
    <xf numFmtId="0" fontId="15" fillId="0" borderId="11" xfId="2" applyFont="1" applyFill="1" applyBorder="1">
      <alignment horizontal="center" vertical="center"/>
    </xf>
    <xf numFmtId="0" fontId="5" fillId="0" borderId="5" xfId="0" applyFont="1" applyFill="1" applyBorder="1">
      <alignment vertical="center"/>
    </xf>
    <xf numFmtId="49" fontId="11" fillId="0" borderId="2" xfId="5" applyFont="1" applyFill="1" applyBorder="1" applyAlignment="1">
      <alignment vertical="top"/>
    </xf>
    <xf numFmtId="49" fontId="11" fillId="0" borderId="3" xfId="5" applyFont="1" applyFill="1" applyBorder="1" applyAlignment="1">
      <alignment vertical="top"/>
    </xf>
    <xf numFmtId="0" fontId="5" fillId="0" borderId="7" xfId="0" applyFont="1" applyFill="1" applyBorder="1">
      <alignment vertical="center"/>
    </xf>
    <xf numFmtId="165" fontId="5" fillId="0" borderId="1" xfId="9" applyNumberFormat="1" applyFont="1" applyFill="1" applyBorder="1" applyAlignment="1">
      <alignment vertical="center"/>
    </xf>
    <xf numFmtId="0" fontId="0" fillId="0" borderId="1" xfId="0" applyFill="1" applyBorder="1">
      <alignment vertical="center"/>
    </xf>
    <xf numFmtId="165" fontId="0" fillId="0" borderId="1" xfId="9" applyNumberFormat="1" applyFont="1" applyFill="1" applyBorder="1" applyAlignment="1">
      <alignment vertical="center"/>
    </xf>
    <xf numFmtId="0" fontId="0" fillId="0" borderId="4" xfId="0" applyBorder="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3" xfId="0" applyBorder="1" applyAlignment="1">
      <alignment horizontal="center" vertical="center" wrapText="1"/>
    </xf>
    <xf numFmtId="0" fontId="5" fillId="0" borderId="2" xfId="0" applyFont="1" applyFill="1" applyBorder="1" applyAlignment="1">
      <alignment horizontal="center" vertical="center"/>
    </xf>
    <xf numFmtId="0" fontId="5" fillId="0" borderId="1" xfId="0" applyFont="1" applyFill="1" applyBorder="1" applyAlignment="1">
      <alignment horizontal="center" vertical="center"/>
    </xf>
    <xf numFmtId="0" fontId="0" fillId="0" borderId="2" xfId="0" applyBorder="1" applyAlignment="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5" fillId="0" borderId="9" xfId="0" applyFont="1" applyFill="1" applyBorder="1" applyAlignment="1">
      <alignment horizontal="center" vertical="center"/>
    </xf>
    <xf numFmtId="0" fontId="5" fillId="0" borderId="11" xfId="0" applyFont="1" applyFill="1" applyBorder="1" applyAlignment="1">
      <alignment horizontal="center" vertical="center"/>
    </xf>
    <xf numFmtId="0" fontId="2" fillId="0" borderId="0" xfId="10" applyFont="1"/>
    <xf numFmtId="0" fontId="19" fillId="0" borderId="0" xfId="10" applyFont="1"/>
    <xf numFmtId="0" fontId="11" fillId="0" borderId="0" xfId="10" applyFont="1" applyAlignment="1">
      <alignment horizontal="right" vertical="center" wrapText="1"/>
    </xf>
    <xf numFmtId="0" fontId="20" fillId="0" borderId="0" xfId="10" applyFont="1" applyAlignment="1">
      <alignment horizontal="center"/>
    </xf>
    <xf numFmtId="0" fontId="2" fillId="0" borderId="0" xfId="10" applyFont="1" applyAlignment="1">
      <alignment horizontal="left"/>
    </xf>
    <xf numFmtId="0" fontId="2" fillId="0" borderId="13" xfId="10" applyFont="1" applyBorder="1" applyAlignment="1">
      <alignment horizontal="center"/>
    </xf>
    <xf numFmtId="0" fontId="21" fillId="0" borderId="0" xfId="10" applyFont="1"/>
    <xf numFmtId="0" fontId="19" fillId="0" borderId="0" xfId="10" quotePrefix="1" applyFont="1" applyAlignment="1">
      <alignment horizontal="left"/>
    </xf>
    <xf numFmtId="0" fontId="2" fillId="0" borderId="13" xfId="10" applyFont="1" applyBorder="1" applyAlignment="1">
      <alignment horizontal="center"/>
    </xf>
    <xf numFmtId="0" fontId="22" fillId="0" borderId="0" xfId="11" applyFont="1"/>
    <xf numFmtId="0" fontId="19" fillId="0" borderId="0" xfId="10" applyFont="1" applyAlignment="1">
      <alignment horizontal="left"/>
    </xf>
    <xf numFmtId="0" fontId="2" fillId="0" borderId="0" xfId="11" applyFont="1" applyAlignment="1">
      <alignment wrapText="1"/>
    </xf>
    <xf numFmtId="0" fontId="2" fillId="0" borderId="0" xfId="11" applyFont="1" applyAlignment="1">
      <alignment horizontal="left" vertical="top" wrapText="1"/>
    </xf>
    <xf numFmtId="0" fontId="2" fillId="0" borderId="0" xfId="11" applyFont="1" applyAlignment="1">
      <alignment horizontal="left" wrapText="1"/>
    </xf>
    <xf numFmtId="0" fontId="2" fillId="0" borderId="1" xfId="11" applyFont="1" applyBorder="1" applyAlignment="1">
      <alignment horizontal="left" wrapText="1"/>
    </xf>
    <xf numFmtId="0" fontId="2" fillId="0" borderId="0" xfId="11" applyFont="1" applyAlignment="1">
      <alignment horizontal="left" vertical="top" wrapText="1"/>
    </xf>
    <xf numFmtId="0" fontId="24" fillId="0" borderId="0" xfId="11" applyFont="1" applyAlignment="1">
      <alignment horizontal="left" vertical="top"/>
    </xf>
    <xf numFmtId="0" fontId="2" fillId="0" borderId="13" xfId="11" applyFont="1" applyBorder="1" applyAlignment="1">
      <alignment horizontal="left" vertical="top" wrapText="1"/>
    </xf>
    <xf numFmtId="0" fontId="5" fillId="0" borderId="16" xfId="10" applyFont="1" applyBorder="1" applyAlignment="1">
      <alignment horizontal="center"/>
    </xf>
    <xf numFmtId="0" fontId="5" fillId="0" borderId="0" xfId="10" applyFont="1" applyAlignment="1">
      <alignment horizontal="center"/>
    </xf>
    <xf numFmtId="0" fontId="11" fillId="0" borderId="0" xfId="10" applyFont="1"/>
    <xf numFmtId="0" fontId="5" fillId="0" borderId="0" xfId="10" applyFont="1"/>
    <xf numFmtId="0" fontId="17" fillId="0" borderId="17" xfId="11" applyFont="1" applyBorder="1" applyAlignment="1">
      <alignment horizontal="center" vertical="center" wrapText="1"/>
    </xf>
    <xf numFmtId="0" fontId="17" fillId="0" borderId="18" xfId="11" applyFont="1" applyBorder="1" applyAlignment="1">
      <alignment horizontal="center" vertical="center" wrapText="1"/>
    </xf>
    <xf numFmtId="0" fontId="17" fillId="3" borderId="19" xfId="11" applyFont="1" applyFill="1" applyBorder="1" applyAlignment="1">
      <alignment horizontal="center" vertical="center" wrapText="1"/>
    </xf>
    <xf numFmtId="0" fontId="25" fillId="0" borderId="20" xfId="11" applyFont="1" applyBorder="1" applyAlignment="1">
      <alignment horizontal="center" vertical="center" wrapText="1"/>
    </xf>
    <xf numFmtId="0" fontId="17" fillId="0" borderId="21" xfId="11" applyFont="1" applyBorder="1" applyAlignment="1">
      <alignment horizontal="center" vertical="center" wrapText="1"/>
    </xf>
    <xf numFmtId="0" fontId="17" fillId="0" borderId="8" xfId="11" applyFont="1" applyBorder="1" applyAlignment="1">
      <alignment horizontal="center" vertical="center" wrapText="1"/>
    </xf>
    <xf numFmtId="0" fontId="17" fillId="3" borderId="4" xfId="11" applyFont="1" applyFill="1" applyBorder="1" applyAlignment="1">
      <alignment horizontal="center" vertical="center" wrapText="1"/>
    </xf>
    <xf numFmtId="0" fontId="25" fillId="0" borderId="22" xfId="11" applyFont="1" applyBorder="1" applyAlignment="1">
      <alignment horizontal="center" vertical="center" wrapText="1"/>
    </xf>
    <xf numFmtId="0" fontId="1" fillId="0" borderId="23" xfId="12" applyFont="1" applyBorder="1" applyAlignment="1">
      <alignment horizontal="center" vertical="center" wrapText="1"/>
    </xf>
    <xf numFmtId="0" fontId="1" fillId="0" borderId="11" xfId="12" applyFont="1" applyBorder="1" applyAlignment="1">
      <alignment horizontal="center" vertical="center" wrapText="1"/>
    </xf>
    <xf numFmtId="0" fontId="1" fillId="0" borderId="10" xfId="12" applyFont="1" applyBorder="1" applyAlignment="1">
      <alignment horizontal="center" vertical="center" wrapText="1"/>
    </xf>
    <xf numFmtId="0" fontId="1" fillId="0" borderId="24" xfId="11" applyBorder="1" applyAlignment="1">
      <alignment horizontal="center" vertical="center" wrapText="1"/>
    </xf>
    <xf numFmtId="0" fontId="1" fillId="0" borderId="25" xfId="12" applyFont="1" applyBorder="1" applyAlignment="1">
      <alignment horizontal="center" vertical="center" wrapText="1"/>
    </xf>
    <xf numFmtId="0" fontId="1" fillId="0" borderId="26" xfId="12" applyFont="1" applyBorder="1" applyAlignment="1">
      <alignment horizontal="center" vertical="center" wrapText="1"/>
    </xf>
    <xf numFmtId="0" fontId="1" fillId="0" borderId="27" xfId="12" applyFont="1" applyBorder="1" applyAlignment="1">
      <alignment horizontal="center" vertical="center" wrapText="1"/>
    </xf>
    <xf numFmtId="0" fontId="1" fillId="0" borderId="28" xfId="11" applyBorder="1" applyAlignment="1">
      <alignment horizontal="center" vertical="center" wrapText="1"/>
    </xf>
    <xf numFmtId="0" fontId="5" fillId="0" borderId="0" xfId="10" applyFont="1" applyAlignment="1">
      <alignment horizontal="center"/>
    </xf>
    <xf numFmtId="0" fontId="19" fillId="0" borderId="0" xfId="11" applyFont="1" applyAlignment="1">
      <alignment horizontal="left"/>
    </xf>
    <xf numFmtId="0" fontId="2" fillId="0" borderId="0" xfId="10" applyFont="1" applyAlignment="1">
      <alignment horizontal="left" vertical="top" wrapText="1"/>
    </xf>
    <xf numFmtId="0" fontId="2" fillId="0" borderId="0" xfId="10" applyFont="1" applyAlignment="1">
      <alignment horizontal="left" wrapText="1"/>
    </xf>
    <xf numFmtId="0" fontId="2" fillId="0" borderId="5" xfId="10" applyFont="1" applyBorder="1" applyAlignment="1">
      <alignment horizontal="left" wrapText="1"/>
    </xf>
    <xf numFmtId="0" fontId="2" fillId="0" borderId="12" xfId="10" applyFont="1" applyBorder="1" applyAlignment="1">
      <alignment horizontal="left" wrapText="1"/>
    </xf>
    <xf numFmtId="0" fontId="2" fillId="0" borderId="6" xfId="10" applyFont="1" applyBorder="1" applyAlignment="1">
      <alignment horizontal="left" wrapText="1"/>
    </xf>
    <xf numFmtId="0" fontId="2" fillId="0" borderId="15" xfId="10" applyFont="1" applyBorder="1" applyAlignment="1">
      <alignment horizontal="left" wrapText="1"/>
    </xf>
    <xf numFmtId="0" fontId="2" fillId="0" borderId="0" xfId="10" applyFont="1" applyAlignment="1">
      <alignment horizontal="left" wrapText="1"/>
    </xf>
    <xf numFmtId="0" fontId="2" fillId="0" borderId="7" xfId="10" applyFont="1" applyBorder="1" applyAlignment="1">
      <alignment horizontal="left" wrapText="1"/>
    </xf>
    <xf numFmtId="0" fontId="2" fillId="0" borderId="14" xfId="10" applyFont="1" applyBorder="1" applyAlignment="1">
      <alignment horizontal="left" wrapText="1"/>
    </xf>
    <xf numFmtId="0" fontId="2" fillId="0" borderId="13" xfId="10" applyFont="1" applyBorder="1" applyAlignment="1">
      <alignment horizontal="left" wrapText="1"/>
    </xf>
    <xf numFmtId="0" fontId="2" fillId="0" borderId="8" xfId="10" applyFont="1" applyBorder="1" applyAlignment="1">
      <alignment horizontal="left" wrapText="1"/>
    </xf>
    <xf numFmtId="0" fontId="5" fillId="0" borderId="0" xfId="10" quotePrefix="1" applyFont="1" applyAlignment="1">
      <alignment horizontal="left"/>
    </xf>
    <xf numFmtId="0" fontId="2" fillId="0" borderId="0" xfId="10" applyFont="1" applyAlignment="1">
      <alignment horizontal="left"/>
    </xf>
    <xf numFmtId="0" fontId="5" fillId="0" borderId="0" xfId="10" applyFont="1" applyAlignment="1">
      <alignment horizontal="right"/>
    </xf>
  </cellXfs>
  <cellStyles count="13">
    <cellStyle name="Calculated Cell" xfId="3" xr:uid="{00000000-0005-0000-0000-000000000000}"/>
    <cellStyle name="Calculation" xfId="1" builtinId="22" customBuiltin="1"/>
    <cellStyle name="Comma" xfId="9" builtinId="3"/>
    <cellStyle name="DPA" xfId="2" xr:uid="{00000000-0005-0000-0000-000003000000}"/>
    <cellStyle name="Greyed Out Cell" xfId="4" xr:uid="{00000000-0005-0000-0000-000004000000}"/>
    <cellStyle name="Heading Style 1" xfId="5" xr:uid="{00000000-0005-0000-0000-000005000000}"/>
    <cellStyle name="HStyle 2" xfId="6" xr:uid="{00000000-0005-0000-0000-000006000000}"/>
    <cellStyle name="HStyle 3" xfId="7" xr:uid="{00000000-0005-0000-0000-000007000000}"/>
    <cellStyle name="HStyle 4" xfId="8" xr:uid="{00000000-0005-0000-0000-000008000000}"/>
    <cellStyle name="Hyperlink" xfId="12" builtinId="8"/>
    <cellStyle name="Normal" xfId="0" builtinId="0" customBuiltin="1"/>
    <cellStyle name="Normal 2" xfId="11" xr:uid="{8FC88C7B-649E-40A7-8DD9-C35FE6D8E56A}"/>
    <cellStyle name="Normal_CCOVER" xfId="10" xr:uid="{073D4E6B-6AD2-4FDB-B184-42E90EB6BD9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13" Type="http://schemas.openxmlformats.org/officeDocument/2006/relationships/externalLink" Target="externalLinks/externalLink11.xml"/><Relationship Id="rId18" Type="http://schemas.openxmlformats.org/officeDocument/2006/relationships/externalLink" Target="externalLinks/externalLink16.xml"/><Relationship Id="rId26" Type="http://schemas.openxmlformats.org/officeDocument/2006/relationships/customXml" Target="../customXml/item2.xml"/><Relationship Id="rId3" Type="http://schemas.openxmlformats.org/officeDocument/2006/relationships/externalLink" Target="externalLinks/externalLink1.xml"/><Relationship Id="rId21" Type="http://schemas.openxmlformats.org/officeDocument/2006/relationships/theme" Target="theme/theme1.xml"/><Relationship Id="rId7" Type="http://schemas.openxmlformats.org/officeDocument/2006/relationships/externalLink" Target="externalLinks/externalLink5.xml"/><Relationship Id="rId12" Type="http://schemas.openxmlformats.org/officeDocument/2006/relationships/externalLink" Target="externalLinks/externalLink10.xml"/><Relationship Id="rId17" Type="http://schemas.openxmlformats.org/officeDocument/2006/relationships/externalLink" Target="externalLinks/externalLink15.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externalLink" Target="externalLinks/externalLink14.xml"/><Relationship Id="rId20" Type="http://schemas.openxmlformats.org/officeDocument/2006/relationships/externalLink" Target="externalLinks/externalLink18.xml"/><Relationship Id="rId29" Type="http://schemas.openxmlformats.org/officeDocument/2006/relationships/customXml" Target="../customXml/item5.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externalLink" Target="externalLinks/externalLink9.xml"/><Relationship Id="rId24" Type="http://schemas.openxmlformats.org/officeDocument/2006/relationships/calcChain" Target="calcChain.xml"/><Relationship Id="rId5" Type="http://schemas.openxmlformats.org/officeDocument/2006/relationships/externalLink" Target="externalLinks/externalLink3.xml"/><Relationship Id="rId15" Type="http://schemas.openxmlformats.org/officeDocument/2006/relationships/externalLink" Target="externalLinks/externalLink13.xml"/><Relationship Id="rId23" Type="http://schemas.openxmlformats.org/officeDocument/2006/relationships/sharedStrings" Target="sharedStrings.xml"/><Relationship Id="rId28" Type="http://schemas.openxmlformats.org/officeDocument/2006/relationships/customXml" Target="../customXml/item4.xml"/><Relationship Id="rId10" Type="http://schemas.openxmlformats.org/officeDocument/2006/relationships/externalLink" Target="externalLinks/externalLink8.xml"/><Relationship Id="rId19" Type="http://schemas.openxmlformats.org/officeDocument/2006/relationships/externalLink" Target="externalLinks/externalLink17.xml"/><Relationship Id="rId4" Type="http://schemas.openxmlformats.org/officeDocument/2006/relationships/externalLink" Target="externalLinks/externalLink2.xml"/><Relationship Id="rId9" Type="http://schemas.openxmlformats.org/officeDocument/2006/relationships/externalLink" Target="externalLinks/externalLink7.xml"/><Relationship Id="rId14" Type="http://schemas.openxmlformats.org/officeDocument/2006/relationships/externalLink" Target="externalLinks/externalLink12.xml"/><Relationship Id="rId22" Type="http://schemas.openxmlformats.org/officeDocument/2006/relationships/styles" Target="styles.xml"/><Relationship Id="rId27"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1</xdr:colOff>
      <xdr:row>0</xdr:row>
      <xdr:rowOff>53008</xdr:rowOff>
    </xdr:from>
    <xdr:to>
      <xdr:col>4</xdr:col>
      <xdr:colOff>78155</xdr:colOff>
      <xdr:row>1</xdr:row>
      <xdr:rowOff>12699</xdr:rowOff>
    </xdr:to>
    <xdr:pic>
      <xdr:nvPicPr>
        <xdr:cNvPr id="2" name="Picture 1" descr="image002">
          <a:extLst>
            <a:ext uri="{FF2B5EF4-FFF2-40B4-BE49-F238E27FC236}">
              <a16:creationId xmlns:a16="http://schemas.microsoft.com/office/drawing/2014/main" id="{39D21E72-76DB-4CFB-B3CC-A16BF3A337C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 y="53008"/>
          <a:ext cx="4656504" cy="25814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OSFI56\L5696E.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Users/hboudre/AppData/Local/Microsoft/Windows/Temporary%20Internet%20Files/Content.Outlook/GARAX3OX/Pref%20Shares%20-%20moved%20from%20Credit%20Risk%20to%20Market%20Risk-Equity.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https://osfilink/DOCUME~1/cgagnon/OTLocal/OSFILI~1/Workbin/30DA53.0/osfi77_f.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A:\55FRE96\BSIF5595.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ttps://osfilink/DOCUME~1/cgagnon/OTLocal/OSFILI~1/Workbin/1408B84.0/OSFI77_Annual%20Return_FINAL_2009_f.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https://osfilink/Documents%20and%20Settings/dalsu1/Local%20Settings/Temporary%20Internet%20Files/OLK501/bsif54annuelf02.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corp/actuarial/Capital/MCCSR%202014/14q2/100%25ventures/ConsMCCSRStatement%20-%20Q2%202014.xlsm"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Documents%20and%20Settings/parscott/My%20Documents/1%20Ratio%20and%20ACM%20Cal'n"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https://osfilink/DOCUME~1/kstothe/OTLocal/OSFILI~1/Workbin/6BBDC2.0/27%20FEB%202006%20-%20PROPOSED%20PC%20STATEMENT%20CHANGES%20(3).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OSFI%20Test%20Run%201%20Q4%202015/Adjustable%20Credits/Working%20Files/Adjusted%20Cred%20Template%20(14%20products)V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sites/ficore/OsfiMPD/Assurance%20on%20Regulatory%20Capital%20Returns/Inventory%20for%20Sign-off%20Schedules%20(final).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Detection/Detection%20Collaboration/0%20Detection%20Projects/2.%20QIS/Test%20Run%201/Par%20Credit%20for%20Test%20Run%20#1.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osfi-bsif.gc.ca/Documents%20and%20Settings/meckleb/Local%20Settings/Temporary%20Internet%20Files/OLK177/2004%20MCCSR%20Mortality%20suvey%202%20blank.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osfinet-bsifnet/WINDOWS/Profiles/brobins/Local%20Settings/Temporary%20Internet%20Files/OLKE255/LMSEG.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rhok/AppData/Local/Microsoft/Windows/Temporary%20Internet%20Files/Content.Outlook/EDQOR6U6/Premium%20Par-NonPar%20All.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cthibau/Desktop/Docs%20for%20Livelink/IAIS2015_FT_P1_CA_MAN_V2.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A:\AMENDCAN.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ttps://osfilink/Documents%20and%20Settings/Lawrie%20Savage/My%20Documents/life%20pro/LI55E02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sheetName val="40050"/>
      <sheetName val="Example"/>
      <sheetName val="Matrix (all or red_int) Test #1"/>
      <sheetName val="GWL CANADA"/>
      <sheetName val="CIINP"/>
      <sheetName val="Matrix - Canada"/>
      <sheetName val="50010"/>
      <sheetName val="data"/>
      <sheetName val="dataAMF"/>
      <sheetName val="FT15.Tables"/>
      <sheetName val="FT15.Index"/>
      <sheetName val="ICS.Market risk"/>
      <sheetName val="25010"/>
      <sheetName val="20.020"/>
      <sheetName val="Carry Forward"/>
      <sheetName val="Cover page"/>
      <sheetName val="95000A"/>
      <sheetName val="L5696E"/>
      <sheetName val="10001"/>
      <sheetName val="1002"/>
      <sheetName val="10010"/>
      <sheetName val="20046"/>
      <sheetName val="87080"/>
      <sheetName val="Input"/>
      <sheetName val="1 Ratio and ACM Cal'n"/>
      <sheetName val="LIABILITIES"/>
      <sheetName val="Summary"/>
      <sheetName val="Read-Me"/>
      <sheetName val="4.5"/>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0.600"/>
      <sheetName val="10.601"/>
      <sheetName val="10.602"/>
      <sheetName val="10.603"/>
      <sheetName val="10.604"/>
      <sheetName val="10.605"/>
      <sheetName val="10.606"/>
      <sheetName val="Pref Shares - moved from Credit"/>
    </sheetNames>
    <definedNames>
      <definedName name="morb_req_comp" refersTo="#REF!"/>
      <definedName name="mort_req_comp" refersTo="#REF!"/>
    </definedNames>
    <sheetDataSet>
      <sheetData sheetId="0"/>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f"/>
      <sheetName val="table"/>
      <sheetName val="blanc1"/>
      <sheetName val="10000"/>
      <sheetName val="10001"/>
      <sheetName val="10002"/>
      <sheetName val="10010"/>
      <sheetName val="blanc2"/>
      <sheetName val="10080"/>
      <sheetName val="28010"/>
      <sheetName val="28020"/>
      <sheetName val="28030"/>
      <sheetName val="28040"/>
      <sheetName val="83010"/>
      <sheetName val="83020"/>
      <sheetName val="83030"/>
      <sheetName val="83050"/>
      <sheetName val="83051"/>
      <sheetName val="83056"/>
      <sheetName val="83057"/>
      <sheetName val="83060"/>
      <sheetName val="83061"/>
      <sheetName val="83070"/>
      <sheetName val="83072"/>
      <sheetName val="83080"/>
      <sheetName val="83081"/>
      <sheetName val="84010"/>
      <sheetName val="84020"/>
      <sheetName val="84050"/>
      <sheetName val="84060"/>
      <sheetName val="84070"/>
      <sheetName val="85010"/>
      <sheetName val="85020"/>
      <sheetName val="85040"/>
      <sheetName val="85055"/>
      <sheetName val="85057"/>
      <sheetName val="85059"/>
      <sheetName val="85070"/>
      <sheetName val="86011"/>
      <sheetName val="86030"/>
      <sheetName val="86095"/>
      <sheetName val="87000"/>
      <sheetName val="87001"/>
      <sheetName val="87003"/>
      <sheetName val="87012"/>
      <sheetName val="87013"/>
      <sheetName val="87014"/>
      <sheetName val="87021"/>
      <sheetName val="87022"/>
      <sheetName val="87023"/>
      <sheetName val="87024"/>
      <sheetName val="87029"/>
      <sheetName val="87031"/>
      <sheetName val="87032"/>
      <sheetName val="87050"/>
      <sheetName val="87060"/>
      <sheetName val="87080"/>
      <sheetName val="91000L"/>
      <sheetName val="91000R"/>
      <sheetName val="92000L"/>
      <sheetName val="92000R"/>
      <sheetName val="92040L"/>
      <sheetName val="92040R"/>
      <sheetName val="92080L"/>
      <sheetName val="92080R"/>
      <sheetName val="93000L"/>
      <sheetName val="93000R"/>
      <sheetName val="94000L"/>
      <sheetName val="94000R"/>
      <sheetName val="95000L"/>
      <sheetName val="95000R"/>
      <sheetName val="fi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000"/>
      <sheetName val="1001"/>
      <sheetName val="1002"/>
      <sheetName val="1010"/>
      <sheetName val="1020"/>
      <sheetName val="BalSht"/>
    </sheetNames>
    <sheetDataSet>
      <sheetData sheetId="0"/>
      <sheetData sheetId="1"/>
      <sheetData sheetId="2"/>
      <sheetData sheetId="3"/>
      <sheetData sheetId="4"/>
      <sheetData sheetId="5"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TdM"/>
      <sheetName val="10000"/>
      <sheetName val="10001"/>
      <sheetName val="10002"/>
      <sheetName val="10010"/>
      <sheetName val="10080"/>
      <sheetName val="28010"/>
      <sheetName val="28020"/>
      <sheetName val="28030"/>
      <sheetName val="28040"/>
      <sheetName val="83010"/>
      <sheetName val="83020"/>
      <sheetName val="83030"/>
      <sheetName val="83040"/>
      <sheetName val="83042"/>
      <sheetName val="83051"/>
      <sheetName val="83056"/>
      <sheetName val="83057"/>
      <sheetName val="83060"/>
      <sheetName val="83061"/>
      <sheetName val="83070"/>
      <sheetName val="83072"/>
      <sheetName val="83080"/>
      <sheetName val="83081"/>
      <sheetName val="84010"/>
      <sheetName val="84020"/>
      <sheetName val="84050"/>
      <sheetName val="84060"/>
      <sheetName val="84070"/>
      <sheetName val="85010"/>
      <sheetName val="85020"/>
      <sheetName val="85040"/>
      <sheetName val="85055"/>
      <sheetName val="85057"/>
      <sheetName val="85059"/>
      <sheetName val="85070"/>
      <sheetName val="86011"/>
      <sheetName val="86030"/>
      <sheetName val="86095"/>
      <sheetName val="87002"/>
      <sheetName val="87003"/>
      <sheetName val="87012"/>
      <sheetName val="87013"/>
      <sheetName val="87014"/>
      <sheetName val="87021"/>
      <sheetName val="87022"/>
      <sheetName val="87023"/>
      <sheetName val="87024"/>
      <sheetName val="87029"/>
      <sheetName val="87031"/>
      <sheetName val="87032"/>
      <sheetName val="87050"/>
      <sheetName val="87060"/>
      <sheetName val="87080"/>
      <sheetName val="88010"/>
      <sheetName val="88020 "/>
      <sheetName val="88030"/>
      <sheetName val="88040"/>
      <sheetName val="88050"/>
      <sheetName val="tableaux"/>
      <sheetName val="91000G"/>
      <sheetName val="91000D"/>
      <sheetName val="92000G"/>
      <sheetName val="92000D"/>
      <sheetName val="92040G"/>
      <sheetName val="92040D"/>
      <sheetName val="92080G"/>
      <sheetName val="92080D"/>
      <sheetName val="93000G"/>
      <sheetName val="93000D"/>
      <sheetName val="94000G"/>
      <sheetName val="94000D"/>
      <sheetName val="95000G"/>
      <sheetName val="95000D"/>
      <sheetName val="fin"/>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f"/>
      <sheetName val="table"/>
      <sheetName val="blanc1"/>
      <sheetName val="10000"/>
      <sheetName val="10001"/>
      <sheetName val="10010"/>
      <sheetName val="blanc2"/>
      <sheetName val="10050"/>
      <sheetName val="10051"/>
      <sheetName val="10060"/>
      <sheetName val="10070"/>
      <sheetName val="10080"/>
      <sheetName val="20010"/>
      <sheetName val="20020"/>
      <sheetName val="20030"/>
      <sheetName val="20040"/>
      <sheetName val="20046"/>
      <sheetName val="20055"/>
      <sheetName val="20060"/>
      <sheetName val="20061"/>
      <sheetName val="20062"/>
      <sheetName val="20063"/>
      <sheetName val="20064"/>
      <sheetName val="20070"/>
      <sheetName val="20072"/>
      <sheetName val="20075"/>
      <sheetName val="20076"/>
      <sheetName val="20077"/>
      <sheetName val="20078"/>
      <sheetName val="20079"/>
      <sheetName val="20080"/>
      <sheetName val="20081"/>
      <sheetName val="20085"/>
      <sheetName val="20090"/>
      <sheetName val="20091"/>
      <sheetName val="20093"/>
      <sheetName val="20094"/>
      <sheetName val="20095"/>
      <sheetName val="30010"/>
      <sheetName val="30020"/>
      <sheetName val="30030"/>
      <sheetName val="30040"/>
      <sheetName val="30055"/>
      <sheetName val="30060"/>
      <sheetName val="30061"/>
      <sheetName val="30070"/>
      <sheetName val="30080"/>
      <sheetName val="30081"/>
      <sheetName val="30082"/>
      <sheetName val="30083"/>
      <sheetName val="30084"/>
      <sheetName val="40010"/>
      <sheetName val="40011"/>
      <sheetName val="40020"/>
      <sheetName val="40030"/>
      <sheetName val="40040"/>
      <sheetName val="40050"/>
      <sheetName val="40060"/>
      <sheetName val="40070"/>
      <sheetName val="50010"/>
      <sheetName val="50020"/>
      <sheetName val="50040"/>
      <sheetName val="50041"/>
      <sheetName val="50055"/>
      <sheetName val="50056"/>
      <sheetName val="50057"/>
      <sheetName val="50058"/>
      <sheetName val="50059"/>
      <sheetName val="50070"/>
      <sheetName val="60011"/>
      <sheetName val="60030"/>
      <sheetName val="70000"/>
      <sheetName val="70001"/>
      <sheetName val="70003"/>
      <sheetName val="70010"/>
      <sheetName val="70011"/>
      <sheetName val="70012"/>
      <sheetName val="70013"/>
      <sheetName val="70014"/>
      <sheetName val="70021"/>
      <sheetName val="70022"/>
      <sheetName val="70023"/>
      <sheetName val="70024"/>
      <sheetName val="70029"/>
      <sheetName val="70031"/>
      <sheetName val="70032"/>
      <sheetName val="70050"/>
      <sheetName val="70060"/>
      <sheetName val="blanc3"/>
      <sheetName val="83010"/>
      <sheetName val="83020"/>
      <sheetName val="83030"/>
      <sheetName val="84010"/>
      <sheetName val="84011"/>
      <sheetName val="84020"/>
      <sheetName val="84030"/>
      <sheetName val="84040"/>
      <sheetName val="85010"/>
      <sheetName val="85020"/>
      <sheetName val="85040"/>
      <sheetName val="85041"/>
      <sheetName val="85070"/>
      <sheetName val="tableaux"/>
      <sheetName val="91000L"/>
      <sheetName val="91000R"/>
      <sheetName val="92000L"/>
      <sheetName val="92000R"/>
      <sheetName val="92040L"/>
      <sheetName val="92040R"/>
      <sheetName val="92080L"/>
      <sheetName val="92080R"/>
      <sheetName val="93000L"/>
      <sheetName val="93000R"/>
      <sheetName val="94000L"/>
      <sheetName val="94000R"/>
      <sheetName val="94040L"/>
      <sheetName val="94040R"/>
      <sheetName val="95000L"/>
      <sheetName val="95000R"/>
      <sheetName val="fin"/>
    </sheetNames>
    <sheetDataSet>
      <sheetData sheetId="0" refreshError="1"/>
      <sheetData sheetId="1" refreshError="1"/>
      <sheetData sheetId="2" refreshError="1"/>
      <sheetData sheetId="3" refreshError="1"/>
      <sheetData sheetId="4"/>
      <sheetData sheetId="5"/>
      <sheetData sheetId="6" refreshError="1"/>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efreshError="1"/>
      <sheetData sheetId="23"/>
      <sheetData sheetId="24" refreshError="1"/>
      <sheetData sheetId="25" refreshError="1"/>
      <sheetData sheetId="26" refreshError="1"/>
      <sheetData sheetId="27" refreshError="1"/>
      <sheetData sheetId="28" refreshError="1"/>
      <sheetData sheetId="29" refreshError="1"/>
      <sheetData sheetId="30"/>
      <sheetData sheetId="31"/>
      <sheetData sheetId="32" refreshError="1"/>
      <sheetData sheetId="33"/>
      <sheetData sheetId="34" refreshError="1"/>
      <sheetData sheetId="35" refreshError="1"/>
      <sheetData sheetId="36" refreshError="1"/>
      <sheetData sheetId="37" refreshError="1"/>
      <sheetData sheetId="38"/>
      <sheetData sheetId="39"/>
      <sheetData sheetId="40"/>
      <sheetData sheetId="41"/>
      <sheetData sheetId="42" refreshError="1"/>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refreshError="1"/>
      <sheetData sheetId="7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sheetData sheetId="91"/>
      <sheetData sheetId="92"/>
      <sheetData sheetId="93"/>
      <sheetData sheetId="94"/>
      <sheetData sheetId="95"/>
      <sheetData sheetId="96"/>
      <sheetData sheetId="97"/>
      <sheetData sheetId="98"/>
      <sheetData sheetId="99"/>
      <sheetData sheetId="100"/>
      <sheetData sheetId="10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rack chngs"/>
      <sheetName val="Input"/>
      <sheetName val="Link Manager"/>
      <sheetName val="20.005"/>
      <sheetName val="20.020"/>
      <sheetName val="20.030"/>
      <sheetName val="20.035"/>
      <sheetName val="31.010"/>
      <sheetName val="31.020"/>
      <sheetName val="31.021"/>
      <sheetName val="31.023"/>
      <sheetName val="32.010"/>
      <sheetName val="32.020"/>
      <sheetName val="32.021"/>
      <sheetName val="32.023"/>
      <sheetName val="35.010"/>
      <sheetName val="40.050"/>
      <sheetName val="40.051"/>
      <sheetName val="55.010"/>
      <sheetName val="55.020"/>
      <sheetName val="60.010"/>
      <sheetName val="60.020"/>
      <sheetName val="65.020"/>
      <sheetName val="80.010"/>
      <sheetName val="85.010"/>
      <sheetName val="90.010"/>
      <sheetName val="90.015"/>
      <sheetName val="90.025"/>
      <sheetName val="ConsMCCSRStatement - Q2 2014"/>
    </sheetNames>
    <sheetDataSet>
      <sheetData sheetId="0"/>
      <sheetData sheetId="1">
        <row r="2">
          <cell r="B2" t="str">
            <v>Q2</v>
          </cell>
        </row>
        <row r="3">
          <cell r="B3">
            <v>2014</v>
          </cell>
        </row>
      </sheetData>
      <sheetData sheetId="2"/>
      <sheetData sheetId="3">
        <row r="40">
          <cell r="J40">
            <v>24878652.860873494</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Ratio and ACM Cal'n"/>
    </sheetNames>
    <sheetDataSet>
      <sheetData sheetId="0"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4X (2)"/>
      <sheetName val="40.0X"/>
      <sheetName val="LIABILITIES"/>
    </sheetNames>
    <sheetDataSet>
      <sheetData sheetId="0"/>
      <sheetData sheetId="1"/>
      <sheetData sheetId="2"/>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Flexi"/>
      <sheetName val="GCSLA"/>
      <sheetName val="LTC"/>
      <sheetName val="405A"/>
      <sheetName val="405B"/>
      <sheetName val="405C"/>
      <sheetName val="406A"/>
      <sheetName val="406B"/>
      <sheetName val="461A"/>
      <sheetName val="461B"/>
      <sheetName val="465"/>
      <sheetName val="466A"/>
      <sheetName val="466B"/>
      <sheetName val="469"/>
      <sheetName val="Contractual Adjustablity -Flexi"/>
      <sheetName val="Contractual Adjustability GCSLA"/>
      <sheetName val="Contractual Adjustabilty LTC"/>
      <sheetName val="Contractual Adjustabilty 405A"/>
      <sheetName val="Contractual Adjustabilty 405B"/>
      <sheetName val="Contractual Adjustability 405C"/>
      <sheetName val="Contractual Adjustabilty 406A"/>
      <sheetName val="Contractual Adjustability 406B"/>
      <sheetName val="Contractual Adjustabilty 461A"/>
      <sheetName val="Contractual Adjustability 461B"/>
      <sheetName val="Contractual Adjustabilty 465"/>
      <sheetName val="Contractual Adjustability 466A"/>
      <sheetName val="Contractual Adjustability 466B"/>
      <sheetName val="Contractual Adjustability 469"/>
      <sheetName val="Sheet1"/>
    </sheetNames>
    <sheetDataSet>
      <sheetData sheetId="0">
        <row r="35">
          <cell r="C35">
            <v>1.3838999999999999</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ow r="9">
          <cell r="F9">
            <v>-5672768.5</v>
          </cell>
        </row>
      </sheetData>
      <sheetData sheetId="16">
        <row r="9">
          <cell r="F9">
            <v>-4460122.84375</v>
          </cell>
        </row>
      </sheetData>
      <sheetData sheetId="17">
        <row r="9">
          <cell r="F9">
            <v>-23343606.375</v>
          </cell>
        </row>
      </sheetData>
      <sheetData sheetId="18">
        <row r="9">
          <cell r="F9">
            <v>22315809.976992004</v>
          </cell>
        </row>
      </sheetData>
      <sheetData sheetId="19">
        <row r="9">
          <cell r="F9">
            <v>22203022.935189612</v>
          </cell>
        </row>
      </sheetData>
      <sheetData sheetId="20">
        <row r="9">
          <cell r="F9">
            <v>58439774.356345206</v>
          </cell>
        </row>
      </sheetData>
      <sheetData sheetId="21">
        <row r="9">
          <cell r="F9">
            <v>36477855.359315999</v>
          </cell>
        </row>
      </sheetData>
      <sheetData sheetId="22">
        <row r="9">
          <cell r="F9">
            <v>26725602.616196398</v>
          </cell>
        </row>
      </sheetData>
      <sheetData sheetId="23">
        <row r="9">
          <cell r="F9">
            <v>47427696.539170496</v>
          </cell>
        </row>
      </sheetData>
      <sheetData sheetId="24">
        <row r="9">
          <cell r="F9">
            <v>3153460.7681639995</v>
          </cell>
        </row>
      </sheetData>
      <sheetData sheetId="25">
        <row r="9">
          <cell r="F9">
            <v>84296401.78099139</v>
          </cell>
        </row>
      </sheetData>
      <sheetData sheetId="26">
        <row r="9">
          <cell r="F9">
            <v>32736154.18862249</v>
          </cell>
        </row>
      </sheetData>
      <sheetData sheetId="27">
        <row r="9">
          <cell r="F9">
            <v>21417828.483624298</v>
          </cell>
        </row>
      </sheetData>
      <sheetData sheetId="28">
        <row r="9">
          <cell r="F9">
            <v>-6395545.6938176993</v>
          </cell>
        </row>
      </sheetData>
      <sheetData sheetId="2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TI"/>
      <sheetName val="Insurance"/>
      <sheetName val="LICAT COVER (combined)"/>
      <sheetName val="LICAT COVER"/>
      <sheetName val="MCT Cover"/>
      <sheetName val="MICAT Cover"/>
      <sheetName val="BCAR COVER"/>
      <sheetName val="LRR Cover"/>
      <sheetName val="LCR Cover"/>
      <sheetName val="NSFR Cover"/>
      <sheetName val="NCCF Cover"/>
      <sheetName val="Streamlined NCCF Cover"/>
      <sheetName val="OCFS Cover"/>
      <sheetName val="Not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_Calc"/>
      <sheetName val="Matrix (all or red_int) Test #1"/>
      <sheetName val="Matrix (floor) Test #1"/>
    </sheetNames>
    <sheetDataSet>
      <sheetData sheetId="0"/>
      <sheetData sheetId="1"/>
      <sheetData sheetId="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04 MCCSR Mortality suvey 2 bl"/>
      <sheetName val="GWL CANADA"/>
      <sheetName val="CIINP"/>
    </sheetNames>
    <sheetDataSet>
      <sheetData sheetId="0" refreshError="1"/>
      <sheetData sheetId="1" refreshError="1"/>
      <sheetData sheetId="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5010"/>
      <sheetName val="50010"/>
      <sheetName val="70010 (2)"/>
      <sheetName val="70010"/>
      <sheetName val="COVER"/>
      <sheetName val="12000"/>
      <sheetName val="25011"/>
      <sheetName val="25012"/>
      <sheetName val="30010"/>
      <sheetName val="30020"/>
      <sheetName val="30025"/>
      <sheetName val="40021"/>
      <sheetName val="40025 "/>
      <sheetName val="#REF"/>
      <sheetName val="Misc"/>
      <sheetName val="Assumptions"/>
      <sheetName val="Summary"/>
      <sheetName val="LMSEG"/>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y category"/>
      <sheetName val="summ % (cdn)"/>
      <sheetName val="summ $ (cdn)"/>
      <sheetName val="summ % (AMF)"/>
      <sheetName val="summ $ (AMF)"/>
      <sheetName val="summ % (branches)"/>
      <sheetName val="summ $ (branches)"/>
      <sheetName val="data"/>
      <sheetName val="dataAMF"/>
      <sheetName val="Big3-Heatmap"/>
      <sheetName val="Big12"/>
      <sheetName val="TAR&amp;BEL"/>
      <sheetName val="SB"/>
      <sheetName val="Market"/>
      <sheetName val="Insurance"/>
      <sheetName val="MCCSR_Q42012"/>
      <sheetName val="Metric (No proprotion reduc)"/>
    </sheetNames>
    <sheetDataSet>
      <sheetData sheetId="0"/>
      <sheetData sheetId="1"/>
      <sheetData sheetId="2"/>
      <sheetData sheetId="3"/>
      <sheetData sheetId="4"/>
      <sheetData sheetId="5"/>
      <sheetData sheetId="6"/>
      <sheetData sheetId="7">
        <row r="2">
          <cell r="A2" t="str">
            <v>ACE INA Life Insurance (F018)PREMIUMS DIRECT SUBTOTAL - DIRECT NON-PARTICIPATING TOTAL NON-PAR (10 45.010.049.41)</v>
          </cell>
          <cell r="B2" t="str">
            <v>ACE INA Life Insurance (F018)</v>
          </cell>
          <cell r="C2" t="str">
            <v>PREMIUMS DIRECT SUBTOTAL - DIRECT NON-PARTICIPATING TOTAL NON-PAR (10 45.010.049.41)</v>
          </cell>
          <cell r="D2">
            <v>129673</v>
          </cell>
        </row>
        <row r="3">
          <cell r="A3" t="str">
            <v>ACE INA Life Insurance (F018)PREMIUMS REINSURANCE ASSUMED SUBTOTAL - ASSUMED NON-PARTICIPATING TOTAL NON-PAR (10 45.010.149.41)</v>
          </cell>
          <cell r="B3" t="str">
            <v>ACE INA Life Insurance (F018)</v>
          </cell>
          <cell r="C3" t="str">
            <v>PREMIUMS REINSURANCE ASSUMED SUBTOTAL - ASSUMED NON-PARTICIPATING TOTAL NON-PAR (10 45.010.149.41)</v>
          </cell>
          <cell r="D3">
            <v>1344</v>
          </cell>
        </row>
        <row r="4">
          <cell r="A4" t="str">
            <v>ACE INA Life Insurance (F018)PREMIUMS REINSURANCE CEDED SUBTOTAL - CEDED NON-PARTICIPATING TOTAL NON-PAR (10 45.010.249.41)</v>
          </cell>
          <cell r="B4" t="str">
            <v>ACE INA Life Insurance (F018)</v>
          </cell>
          <cell r="C4" t="str">
            <v>PREMIUMS REINSURANCE CEDED SUBTOTAL - CEDED NON-PARTICIPATING TOTAL NON-PAR (10 45.010.249.41)</v>
          </cell>
          <cell r="D4">
            <v>53393</v>
          </cell>
        </row>
        <row r="5">
          <cell r="A5" t="str">
            <v>ACTRA Fraternal Benefit Society (J005)PREMIUMS DIRECT SUBTOTAL - DIRECT NON-PARTICIPATING TOTAL NON-PAR (10 45.010.049.41)</v>
          </cell>
          <cell r="B5" t="str">
            <v>ACTRA Fraternal Benefit Society (J005)</v>
          </cell>
          <cell r="C5" t="str">
            <v>PREMIUMS DIRECT SUBTOTAL - DIRECT NON-PARTICIPATING TOTAL NON-PAR (10 45.010.049.41)</v>
          </cell>
          <cell r="D5">
            <v>12818</v>
          </cell>
        </row>
        <row r="6">
          <cell r="A6" t="str">
            <v>ACTRA Fraternal Benefit Society (J005)PREMIUMS REINSURANCE CEDED SUBTOTAL - CEDED NON-PARTICIPATING TOTAL NON-PAR (10 45.010.249.41)</v>
          </cell>
          <cell r="B6" t="str">
            <v>ACTRA Fraternal Benefit Society (J005)</v>
          </cell>
          <cell r="C6" t="str">
            <v>PREMIUMS REINSURANCE CEDED SUBTOTAL - CEDED NON-PARTICIPATING TOTAL NON-PAR (10 45.010.249.41)</v>
          </cell>
          <cell r="D6">
            <v>660</v>
          </cell>
        </row>
        <row r="7">
          <cell r="A7" t="str">
            <v>Assurant Life of Canada (F056)PREMIUMS DIRECT SUBTOTAL - DIRECT NON-PARTICIPATING ANNUITY INDIVIDUAL (10 45.010.049.11)</v>
          </cell>
          <cell r="B7" t="str">
            <v>Assurant Life of Canada (F056)</v>
          </cell>
          <cell r="C7" t="str">
            <v>PREMIUMS DIRECT SUBTOTAL - DIRECT NON-PARTICIPATING ANNUITY INDIVIDUAL (10 45.010.049.11)</v>
          </cell>
          <cell r="D7">
            <v>26980</v>
          </cell>
        </row>
        <row r="8">
          <cell r="A8" t="str">
            <v>Assurant Life of Canada (F056)PREMIUMS DIRECT SUBTOTAL - DIRECT NON-PARTICIPATING ANNUITY GROUP (10 45.010.049.12)</v>
          </cell>
          <cell r="B8" t="str">
            <v>Assurant Life of Canada (F056)</v>
          </cell>
          <cell r="C8" t="str">
            <v>PREMIUMS DIRECT SUBTOTAL - DIRECT NON-PARTICIPATING ANNUITY GROUP (10 45.010.049.12)</v>
          </cell>
          <cell r="D8">
            <v>70347</v>
          </cell>
        </row>
        <row r="9">
          <cell r="A9" t="str">
            <v>Assurant Life of Canada (F056)PREMIUMS DIRECT SUBTOTAL - DIRECT NON-PARTICIPATING TOTAL NON-PAR (10 45.010.049.41)</v>
          </cell>
          <cell r="B9" t="str">
            <v>Assurant Life of Canada (F056)</v>
          </cell>
          <cell r="C9" t="str">
            <v>PREMIUMS DIRECT SUBTOTAL - DIRECT NON-PARTICIPATING TOTAL NON-PAR (10 45.010.049.41)</v>
          </cell>
          <cell r="D9">
            <v>166598</v>
          </cell>
        </row>
        <row r="10">
          <cell r="A10" t="str">
            <v>Aurigen Reinsurance Company (F062)PREMIUMS REINSURANCE ASSUMED SUBTOTAL - ASSUMED NON-PARTICIPATING TOTAL NON-PAR (10 45.010.149.41)</v>
          </cell>
          <cell r="B10" t="str">
            <v>Aurigen Reinsurance Company (F062)</v>
          </cell>
          <cell r="C10" t="str">
            <v>PREMIUMS REINSURANCE ASSUMED SUBTOTAL - ASSUMED NON-PARTICIPATING TOTAL NON-PAR (10 45.010.149.41)</v>
          </cell>
          <cell r="D10">
            <v>69710</v>
          </cell>
        </row>
        <row r="11">
          <cell r="A11" t="str">
            <v>Aurigen Reinsurance Company (F062)PREMIUMS REINSURANCE CEDED SUBTOTAL - CEDED NON-PARTICIPATING TOTAL NON-PAR (10 45.010.249.41)</v>
          </cell>
          <cell r="B11" t="str">
            <v>Aurigen Reinsurance Company (F062)</v>
          </cell>
          <cell r="C11" t="str">
            <v>PREMIUMS REINSURANCE CEDED SUBTOTAL - CEDED NON-PARTICIPATING TOTAL NON-PAR (10 45.010.249.41)</v>
          </cell>
          <cell r="D11">
            <v>34402</v>
          </cell>
        </row>
        <row r="12">
          <cell r="A12" t="str">
            <v>Blue Cross Life Insurance Company of Canada (F060)PREMIUMS DIRECT SUBTOTAL - DIRECT NON-PARTICIPATING TOTAL NON-PAR (10 45.010.049.41)</v>
          </cell>
          <cell r="B12" t="str">
            <v>Blue Cross Life Insurance Company of Canada (F060)</v>
          </cell>
          <cell r="C12" t="str">
            <v>PREMIUMS DIRECT SUBTOTAL - DIRECT NON-PARTICIPATING TOTAL NON-PAR (10 45.010.049.41)</v>
          </cell>
          <cell r="D12">
            <v>213572</v>
          </cell>
        </row>
        <row r="13">
          <cell r="A13" t="str">
            <v>Blue Cross Life Insurance Company of Canada (F060)PREMIUMS REINSURANCE ASSUMED SUBTOTAL - ASSUMED NON-PARTICIPATING TOTAL NON-PAR (10 45.010.149.41)</v>
          </cell>
          <cell r="B13" t="str">
            <v>Blue Cross Life Insurance Company of Canada (F060)</v>
          </cell>
          <cell r="C13" t="str">
            <v>PREMIUMS REINSURANCE ASSUMED SUBTOTAL - ASSUMED NON-PARTICIPATING TOTAL NON-PAR (10 45.010.149.41)</v>
          </cell>
          <cell r="D13">
            <v>318</v>
          </cell>
        </row>
        <row r="14">
          <cell r="A14" t="str">
            <v>Blue Cross Life Insurance Company of Canada (F060)PREMIUMS REINSURANCE CEDED SUBTOTAL - CEDED NON-PARTICIPATING TOTAL NON-PAR (10 45.010.249.41)</v>
          </cell>
          <cell r="B14" t="str">
            <v>Blue Cross Life Insurance Company of Canada (F060)</v>
          </cell>
          <cell r="C14" t="str">
            <v>PREMIUMS REINSURANCE CEDED SUBTOTAL - CEDED NON-PARTICIPATING TOTAL NON-PAR (10 45.010.249.41)</v>
          </cell>
          <cell r="D14">
            <v>25443</v>
          </cell>
        </row>
        <row r="15">
          <cell r="A15" t="str">
            <v>BMO Life Assurance Company (F035)PREMIUMS DIRECT SUBTOTAL - DIRECT NON-PARTICIPATING ANNUITY INDIVIDUAL (10 45.010.049.11)</v>
          </cell>
          <cell r="B15" t="str">
            <v>BMO Life Assurance Company (F035)</v>
          </cell>
          <cell r="C15" t="str">
            <v>PREMIUMS DIRECT SUBTOTAL - DIRECT NON-PARTICIPATING ANNUITY INDIVIDUAL (10 45.010.049.11)</v>
          </cell>
          <cell r="D15">
            <v>321243</v>
          </cell>
        </row>
        <row r="16">
          <cell r="A16" t="str">
            <v>BMO Life Assurance Company (F035)PREMIUMS DIRECT SUBTOTAL - DIRECT NON-PARTICIPATING ANNUITY GROUP (10 45.010.049.12)</v>
          </cell>
          <cell r="B16" t="str">
            <v>BMO Life Assurance Company (F035)</v>
          </cell>
          <cell r="C16" t="str">
            <v>PREMIUMS DIRECT SUBTOTAL - DIRECT NON-PARTICIPATING ANNUITY GROUP (10 45.010.049.12)</v>
          </cell>
          <cell r="D16">
            <v>143687</v>
          </cell>
        </row>
        <row r="17">
          <cell r="A17" t="str">
            <v>BMO Life Assurance Company (F035)PREMIUMS DIRECT SUBTOTAL - DIRECT NON-PARTICIPATING TOTAL NON-PAR (10 45.010.049.41)</v>
          </cell>
          <cell r="B17" t="str">
            <v>BMO Life Assurance Company (F035)</v>
          </cell>
          <cell r="C17" t="str">
            <v>PREMIUMS DIRECT SUBTOTAL - DIRECT NON-PARTICIPATING TOTAL NON-PAR (10 45.010.049.41)</v>
          </cell>
          <cell r="D17">
            <v>846243</v>
          </cell>
        </row>
        <row r="18">
          <cell r="A18" t="str">
            <v>BMO Life Assurance Company (F035)PREMIUMS DIRECT SUBTOTAL - DIRECT TOTAL PAR (10 45.010.049.51)</v>
          </cell>
          <cell r="B18" t="str">
            <v>BMO Life Assurance Company (F035)</v>
          </cell>
          <cell r="C18" t="str">
            <v>PREMIUMS DIRECT SUBTOTAL - DIRECT TOTAL PAR (10 45.010.049.51)</v>
          </cell>
          <cell r="D18">
            <v>17236</v>
          </cell>
        </row>
        <row r="19">
          <cell r="A19" t="str">
            <v>BMO Life Assurance Company (F035)PREMIUMS REINSURANCE ASSUMED SUBTOTAL - ASSUMED NON-PARTICIPATING ANNUITY GROUP (10 45.010.149.12)</v>
          </cell>
          <cell r="B19" t="str">
            <v>BMO Life Assurance Company (F035)</v>
          </cell>
          <cell r="C19" t="str">
            <v>PREMIUMS REINSURANCE ASSUMED SUBTOTAL - ASSUMED NON-PARTICIPATING ANNUITY GROUP (10 45.010.149.12)</v>
          </cell>
          <cell r="D19">
            <v>9055</v>
          </cell>
        </row>
        <row r="20">
          <cell r="A20" t="str">
            <v>BMO Life Assurance Company (F035)PREMIUMS REINSURANCE ASSUMED SUBTOTAL - ASSUMED NON-PARTICIPATING TOTAL NON-PAR (10 45.010.149.41)</v>
          </cell>
          <cell r="B20" t="str">
            <v>BMO Life Assurance Company (F035)</v>
          </cell>
          <cell r="C20" t="str">
            <v>PREMIUMS REINSURANCE ASSUMED SUBTOTAL - ASSUMED NON-PARTICIPATING TOTAL NON-PAR (10 45.010.149.41)</v>
          </cell>
          <cell r="D20">
            <v>17520</v>
          </cell>
        </row>
        <row r="21">
          <cell r="A21" t="str">
            <v>BMO Life Assurance Company (F035)PREMIUMS REINSURANCE CEDED SUBTOTAL - CEDED NON-PARTICIPATING ANNUITY INDIVIDUAL (10 45.010.249.11)</v>
          </cell>
          <cell r="B21" t="str">
            <v>BMO Life Assurance Company (F035)</v>
          </cell>
          <cell r="C21" t="str">
            <v>PREMIUMS REINSURANCE CEDED SUBTOTAL - CEDED NON-PARTICIPATING ANNUITY INDIVIDUAL (10 45.010.249.11)</v>
          </cell>
          <cell r="D21">
            <v>289</v>
          </cell>
        </row>
        <row r="22">
          <cell r="A22" t="str">
            <v>BMO Life Assurance Company (F035)PREMIUMS REINSURANCE CEDED SUBTOTAL - CEDED NON-PARTICIPATING TOTAL NON-PAR (10 45.010.249.41)</v>
          </cell>
          <cell r="B22" t="str">
            <v>BMO Life Assurance Company (F035)</v>
          </cell>
          <cell r="C22" t="str">
            <v>PREMIUMS REINSURANCE CEDED SUBTOTAL - CEDED NON-PARTICIPATING TOTAL NON-PAR (10 45.010.249.41)</v>
          </cell>
          <cell r="D22">
            <v>119866</v>
          </cell>
        </row>
        <row r="23">
          <cell r="A23" t="str">
            <v>BMO Life Assurance Company (F035)PREMIUMS REINSURANCE CEDED SUBTOTAL - CEDED TOTAL PAR (10 45.010.249.51)</v>
          </cell>
          <cell r="B23" t="str">
            <v>BMO Life Assurance Company (F035)</v>
          </cell>
          <cell r="C23" t="str">
            <v>PREMIUMS REINSURANCE CEDED SUBTOTAL - CEDED TOTAL PAR (10 45.010.249.51)</v>
          </cell>
          <cell r="D23">
            <v>801</v>
          </cell>
        </row>
        <row r="24">
          <cell r="A24" t="str">
            <v>BMO Life Insurance Company (F065)PREMIUMS DIRECT SUBTOTAL - DIRECT NON-PARTICIPATING ANNUITY INDIVIDUAL (10 45.010.049.11)</v>
          </cell>
          <cell r="B24" t="str">
            <v>BMO Life Insurance Company (F065)</v>
          </cell>
          <cell r="C24" t="str">
            <v>PREMIUMS DIRECT SUBTOTAL - DIRECT NON-PARTICIPATING ANNUITY INDIVIDUAL (10 45.010.049.11)</v>
          </cell>
          <cell r="D24">
            <v>321243</v>
          </cell>
        </row>
        <row r="25">
          <cell r="A25" t="str">
            <v>BMO Life Insurance Company (F065)PREMIUMS DIRECT SUBTOTAL - DIRECT NON-PARTICIPATING ANNUITY GROUP (10 45.010.049.12)</v>
          </cell>
          <cell r="B25" t="str">
            <v>BMO Life Insurance Company (F065)</v>
          </cell>
          <cell r="C25" t="str">
            <v>PREMIUMS DIRECT SUBTOTAL - DIRECT NON-PARTICIPATING ANNUITY GROUP (10 45.010.049.12)</v>
          </cell>
          <cell r="D25">
            <v>143687</v>
          </cell>
        </row>
        <row r="26">
          <cell r="A26" t="str">
            <v>BMO Life Insurance Company (F065)PREMIUMS DIRECT SUBTOTAL - DIRECT NON-PARTICIPATING TOTAL NON-PAR (10 45.010.049.41)</v>
          </cell>
          <cell r="B26" t="str">
            <v>BMO Life Insurance Company (F065)</v>
          </cell>
          <cell r="C26" t="str">
            <v>PREMIUMS DIRECT SUBTOTAL - DIRECT NON-PARTICIPATING TOTAL NON-PAR (10 45.010.049.41)</v>
          </cell>
          <cell r="D26">
            <v>899886</v>
          </cell>
        </row>
        <row r="27">
          <cell r="A27" t="str">
            <v>BMO Life Insurance Company (F065)PREMIUMS DIRECT SUBTOTAL - DIRECT TOTAL PAR (10 45.010.049.51)</v>
          </cell>
          <cell r="B27" t="str">
            <v>BMO Life Insurance Company (F065)</v>
          </cell>
          <cell r="C27" t="str">
            <v>PREMIUMS DIRECT SUBTOTAL - DIRECT TOTAL PAR (10 45.010.049.51)</v>
          </cell>
          <cell r="D27">
            <v>17236</v>
          </cell>
        </row>
        <row r="28">
          <cell r="A28" t="str">
            <v>BMO Life Insurance Company (F065)PREMIUMS REINSURANCE ASSUMED SUBTOTAL - ASSUMED NON-PARTICIPATING ANNUITY GROUP (10 45.010.149.12)</v>
          </cell>
          <cell r="B28" t="str">
            <v>BMO Life Insurance Company (F065)</v>
          </cell>
          <cell r="C28" t="str">
            <v>PREMIUMS REINSURANCE ASSUMED SUBTOTAL - ASSUMED NON-PARTICIPATING ANNUITY GROUP (10 45.010.149.12)</v>
          </cell>
          <cell r="D28">
            <v>9055</v>
          </cell>
        </row>
        <row r="29">
          <cell r="A29" t="str">
            <v>BMO Life Insurance Company (F065)PREMIUMS REINSURANCE ASSUMED SUBTOTAL - ASSUMED NON-PARTICIPATING TOTAL NON-PAR (10 45.010.149.41)</v>
          </cell>
          <cell r="B29" t="str">
            <v>BMO Life Insurance Company (F065)</v>
          </cell>
          <cell r="C29" t="str">
            <v>PREMIUMS REINSURANCE ASSUMED SUBTOTAL - ASSUMED NON-PARTICIPATING TOTAL NON-PAR (10 45.010.149.41)</v>
          </cell>
          <cell r="D29">
            <v>17520</v>
          </cell>
        </row>
        <row r="30">
          <cell r="A30" t="str">
            <v>BMO Life Insurance Company (F065)PREMIUMS REINSURANCE CEDED SUBTOTAL - CEDED NON-PARTICIPATING ANNUITY INDIVIDUAL (10 45.010.249.11)</v>
          </cell>
          <cell r="B30" t="str">
            <v>BMO Life Insurance Company (F065)</v>
          </cell>
          <cell r="C30" t="str">
            <v>PREMIUMS REINSURANCE CEDED SUBTOTAL - CEDED NON-PARTICIPATING ANNUITY INDIVIDUAL (10 45.010.249.11)</v>
          </cell>
          <cell r="D30">
            <v>289</v>
          </cell>
        </row>
        <row r="31">
          <cell r="A31" t="str">
            <v>BMO Life Insurance Company (F065)PREMIUMS REINSURANCE CEDED SUBTOTAL - CEDED NON-PARTICIPATING TOTAL NON-PAR (10 45.010.249.41)</v>
          </cell>
          <cell r="B31" t="str">
            <v>BMO Life Insurance Company (F065)</v>
          </cell>
          <cell r="C31" t="str">
            <v>PREMIUMS REINSURANCE CEDED SUBTOTAL - CEDED NON-PARTICIPATING TOTAL NON-PAR (10 45.010.249.41)</v>
          </cell>
          <cell r="D31">
            <v>119866</v>
          </cell>
        </row>
        <row r="32">
          <cell r="A32" t="str">
            <v>BMO Life Insurance Company (F065)PREMIUMS REINSURANCE CEDED SUBTOTAL - CEDED TOTAL PAR (10 45.010.249.51)</v>
          </cell>
          <cell r="B32" t="str">
            <v>BMO Life Insurance Company (F065)</v>
          </cell>
          <cell r="C32" t="str">
            <v>PREMIUMS REINSURANCE CEDED SUBTOTAL - CEDED TOTAL PAR (10 45.010.249.51)</v>
          </cell>
          <cell r="D32">
            <v>801</v>
          </cell>
        </row>
        <row r="33">
          <cell r="A33" t="str">
            <v>Canada Life Assurance Company (The) (F080)PREMIUMS DIRECT SUBTOTAL - DIRECT NON-PARTICIPATING ANNUITY INDIVIDUAL (10 45.010.049.11)</v>
          </cell>
          <cell r="B33" t="str">
            <v>Canada Life Assurance Company (The) (F080)</v>
          </cell>
          <cell r="C33" t="str">
            <v>PREMIUMS DIRECT SUBTOTAL - DIRECT NON-PARTICIPATING ANNUITY INDIVIDUAL (10 45.010.049.11)</v>
          </cell>
          <cell r="D33">
            <v>237745</v>
          </cell>
        </row>
        <row r="34">
          <cell r="A34" t="str">
            <v>Canada Life Assurance Company (The) (F080)PREMIUMS DIRECT SUBTOTAL - DIRECT NON-PARTICIPATING ANNUITY GROUP (10 45.010.049.12)</v>
          </cell>
          <cell r="B34" t="str">
            <v>Canada Life Assurance Company (The) (F080)</v>
          </cell>
          <cell r="C34" t="str">
            <v>PREMIUMS DIRECT SUBTOTAL - DIRECT NON-PARTICIPATING ANNUITY GROUP (10 45.010.049.12)</v>
          </cell>
          <cell r="D34">
            <v>204010</v>
          </cell>
        </row>
        <row r="35">
          <cell r="A35" t="str">
            <v>Canada Life Assurance Company (The) (F080)PREMIUMS DIRECT SUBTOTAL - DIRECT NON-PARTICIPATING TOTAL NON-PAR (10 45.010.049.41)</v>
          </cell>
          <cell r="B35" t="str">
            <v>Canada Life Assurance Company (The) (F080)</v>
          </cell>
          <cell r="C35" t="str">
            <v>PREMIUMS DIRECT SUBTOTAL - DIRECT NON-PARTICIPATING TOTAL NON-PAR (10 45.010.049.41)</v>
          </cell>
          <cell r="D35">
            <v>3129791</v>
          </cell>
        </row>
        <row r="36">
          <cell r="A36" t="str">
            <v>Canada Life Assurance Company (The) (F080)PREMIUMS DIRECT SUBTOTAL - DIRECT TOTAL PAR (10 45.010.049.51)</v>
          </cell>
          <cell r="B36" t="str">
            <v>Canada Life Assurance Company (The) (F080)</v>
          </cell>
          <cell r="C36" t="str">
            <v>PREMIUMS DIRECT SUBTOTAL - DIRECT TOTAL PAR (10 45.010.049.51)</v>
          </cell>
          <cell r="D36">
            <v>522933</v>
          </cell>
        </row>
        <row r="37">
          <cell r="A37" t="str">
            <v>Canada Life Assurance Company (The) (F080)PREMIUMS REINSURANCE ASSUMED SUBTOTAL - ASSUMED NON-PARTICIPATING ANNUITY INDIVIDUAL (10 45.010.149.11)</v>
          </cell>
          <cell r="B37" t="str">
            <v>Canada Life Assurance Company (The) (F080)</v>
          </cell>
          <cell r="C37" t="str">
            <v>PREMIUMS REINSURANCE ASSUMED SUBTOTAL - ASSUMED NON-PARTICIPATING ANNUITY INDIVIDUAL (10 45.010.149.11)</v>
          </cell>
          <cell r="D37">
            <v>25326</v>
          </cell>
        </row>
        <row r="38">
          <cell r="A38" t="str">
            <v>Canada Life Assurance Company (The) (F080)PREMIUMS REINSURANCE ASSUMED SUBTOTAL - ASSUMED NON-PARTICIPATING ANNUITY GROUP (10 45.010.149.12)</v>
          </cell>
          <cell r="B38" t="str">
            <v>Canada Life Assurance Company (The) (F080)</v>
          </cell>
          <cell r="C38" t="str">
            <v>PREMIUMS REINSURANCE ASSUMED SUBTOTAL - ASSUMED NON-PARTICIPATING ANNUITY GROUP (10 45.010.149.12)</v>
          </cell>
          <cell r="D38">
            <v>19370</v>
          </cell>
        </row>
        <row r="39">
          <cell r="A39" t="str">
            <v>Canada Life Assurance Company (The) (F080)PREMIUMS REINSURANCE ASSUMED SUBTOTAL - ASSUMED NON-PARTICIPATING TOTAL NON-PAR (10 45.010.149.41)</v>
          </cell>
          <cell r="B39" t="str">
            <v>Canada Life Assurance Company (The) (F080)</v>
          </cell>
          <cell r="C39" t="str">
            <v>PREMIUMS REINSURANCE ASSUMED SUBTOTAL - ASSUMED NON-PARTICIPATING TOTAL NON-PAR (10 45.010.149.41)</v>
          </cell>
          <cell r="D39">
            <v>601611</v>
          </cell>
        </row>
        <row r="40">
          <cell r="A40" t="str">
            <v>Canada Life Assurance Company (The) (F080)PREMIUMS REINSURANCE CEDED SUBTOTAL - CEDED NON-PARTICIPATING ANNUITY INDIVIDUAL (10 45.010.249.11)</v>
          </cell>
          <cell r="B40" t="str">
            <v>Canada Life Assurance Company (The) (F080)</v>
          </cell>
          <cell r="C40" t="str">
            <v>PREMIUMS REINSURANCE CEDED SUBTOTAL - CEDED NON-PARTICIPATING ANNUITY INDIVIDUAL (10 45.010.249.11)</v>
          </cell>
          <cell r="D40">
            <v>16603</v>
          </cell>
        </row>
        <row r="41">
          <cell r="A41" t="str">
            <v>Canada Life Assurance Company (The) (F080)PREMIUMS REINSURANCE CEDED SUBTOTAL - CEDED NON-PARTICIPATING ANNUITY GROUP (10 45.010.249.12)</v>
          </cell>
          <cell r="B41" t="str">
            <v>Canada Life Assurance Company (The) (F080)</v>
          </cell>
          <cell r="C41" t="str">
            <v>PREMIUMS REINSURANCE CEDED SUBTOTAL - CEDED NON-PARTICIPATING ANNUITY GROUP (10 45.010.249.12)</v>
          </cell>
          <cell r="D41">
            <v>1003</v>
          </cell>
        </row>
        <row r="42">
          <cell r="A42" t="str">
            <v>Canada Life Assurance Company (The) (F080)PREMIUMS REINSURANCE CEDED SUBTOTAL - CEDED NON-PARTICIPATING TOTAL NON-PAR (10 45.010.249.41)</v>
          </cell>
          <cell r="B42" t="str">
            <v>Canada Life Assurance Company (The) (F080)</v>
          </cell>
          <cell r="C42" t="str">
            <v>PREMIUMS REINSURANCE CEDED SUBTOTAL - CEDED NON-PARTICIPATING TOTAL NON-PAR (10 45.010.249.41)</v>
          </cell>
          <cell r="D42">
            <v>2056119</v>
          </cell>
        </row>
        <row r="43">
          <cell r="A43" t="str">
            <v>Canada Life Assurance Company (The) (F080)PREMIUMS REINSURANCE CEDED SUBTOTAL - CEDED TOTAL PAR (10 45.010.249.51)</v>
          </cell>
          <cell r="B43" t="str">
            <v>Canada Life Assurance Company (The) (F080)</v>
          </cell>
          <cell r="C43" t="str">
            <v>PREMIUMS REINSURANCE CEDED SUBTOTAL - CEDED TOTAL PAR (10 45.010.249.51)</v>
          </cell>
          <cell r="D43">
            <v>34843</v>
          </cell>
        </row>
        <row r="44">
          <cell r="A44" t="str">
            <v>Canada Life Assurance Company (The) (F080)PREMIUMS DIRECT SUBTOTAL - DIRECT U.S.A. NON-PARTICIPATING ANNUITY INDIVIDUAL (10 45.020.049.11)</v>
          </cell>
          <cell r="B44" t="str">
            <v>Canada Life Assurance Company (The) (F080)</v>
          </cell>
          <cell r="C44" t="str">
            <v>PREMIUMS DIRECT SUBTOTAL - DIRECT U.S.A. NON-PARTICIPATING ANNUITY INDIVIDUAL (10 45.020.049.11)</v>
          </cell>
          <cell r="D44">
            <v>867</v>
          </cell>
        </row>
        <row r="45">
          <cell r="A45" t="str">
            <v>Canada Life Assurance Company (The) (F080)PREMIUMS DIRECT SUBTOTAL - DIRECT U.S.A. NON-PARTICIPATING ANNUITY GROUP (10 45.020.049.12)</v>
          </cell>
          <cell r="B45" t="str">
            <v>Canada Life Assurance Company (The) (F080)</v>
          </cell>
          <cell r="C45" t="str">
            <v>PREMIUMS DIRECT SUBTOTAL - DIRECT U.S.A. NON-PARTICIPATING ANNUITY GROUP (10 45.020.049.12)</v>
          </cell>
          <cell r="D45">
            <v>1313</v>
          </cell>
        </row>
        <row r="46">
          <cell r="A46" t="str">
            <v>Canada Life Assurance Company (The) (F080)PREMIUMS DIRECT SUBTOTAL - DIRECT U.S.A. NON-PARTICIPATING TOTAL NON-PAR (10 45.020.049.41)</v>
          </cell>
          <cell r="B46" t="str">
            <v>Canada Life Assurance Company (The) (F080)</v>
          </cell>
          <cell r="C46" t="str">
            <v>PREMIUMS DIRECT SUBTOTAL - DIRECT U.S.A. NON-PARTICIPATING TOTAL NON-PAR (10 45.020.049.41)</v>
          </cell>
          <cell r="D46">
            <v>59904</v>
          </cell>
        </row>
        <row r="47">
          <cell r="A47" t="str">
            <v>Canada Life Assurance Company (The) (F080)PREMIUMS DIRECT SUBTOTAL - DIRECT U.S.A. TOTAL PAR (10 45.020.049.51)</v>
          </cell>
          <cell r="B47" t="str">
            <v>Canada Life Assurance Company (The) (F080)</v>
          </cell>
          <cell r="C47" t="str">
            <v>PREMIUMS DIRECT SUBTOTAL - DIRECT U.S.A. TOTAL PAR (10 45.020.049.51)</v>
          </cell>
          <cell r="D47">
            <v>79105</v>
          </cell>
        </row>
        <row r="48">
          <cell r="A48" t="str">
            <v>Canada Life Assurance Company (The) (F080)PREMIUMS DIRECT SUBTOTAL - DIRECT TOTAL U.S.A. (10 45.020.049.76)</v>
          </cell>
          <cell r="B48" t="str">
            <v>Canada Life Assurance Company (The) (F080)</v>
          </cell>
          <cell r="C48" t="str">
            <v>PREMIUMS DIRECT SUBTOTAL - DIRECT TOTAL U.S.A. (10 45.020.049.76)</v>
          </cell>
          <cell r="D48">
            <v>139009</v>
          </cell>
        </row>
        <row r="49">
          <cell r="A49" t="str">
            <v>Canada Life Assurance Company (The) (F080)PREMIUMS DIRECT SUBTOTAL - DIRECT TOTAL EUROPE (10 45.020.049.84)</v>
          </cell>
          <cell r="B49" t="str">
            <v>Canada Life Assurance Company (The) (F080)</v>
          </cell>
          <cell r="C49" t="str">
            <v>PREMIUMS DIRECT SUBTOTAL - DIRECT TOTAL EUROPE (10 45.020.049.84)</v>
          </cell>
          <cell r="D49">
            <v>1611541</v>
          </cell>
        </row>
        <row r="50">
          <cell r="A50" t="str">
            <v>Canada Life Assurance Company (The) (F080)PREMIUMS REINSURANCE ASSUMED SUBTOTAL - ASSUMED U.S.A. NON-PARTICIPATING TOTAL NON-PAR (10 45.020.149.41)</v>
          </cell>
          <cell r="B50" t="str">
            <v>Canada Life Assurance Company (The) (F080)</v>
          </cell>
          <cell r="C50" t="str">
            <v>PREMIUMS REINSURANCE ASSUMED SUBTOTAL - ASSUMED U.S.A. NON-PARTICIPATING TOTAL NON-PAR (10 45.020.149.41)</v>
          </cell>
          <cell r="D50">
            <v>5429</v>
          </cell>
        </row>
        <row r="51">
          <cell r="A51" t="str">
            <v>Canada Life Assurance Company (The) (F080)PREMIUMS REINSURANCE ASSUMED SUBTOTAL - ASSUMED U.S.A. TOTAL PAR (10 45.020.149.51)</v>
          </cell>
          <cell r="B51" t="str">
            <v>Canada Life Assurance Company (The) (F080)</v>
          </cell>
          <cell r="C51" t="str">
            <v>PREMIUMS REINSURANCE ASSUMED SUBTOTAL - ASSUMED U.S.A. TOTAL PAR (10 45.020.149.51)</v>
          </cell>
          <cell r="D51">
            <v>3653</v>
          </cell>
        </row>
        <row r="52">
          <cell r="A52" t="str">
            <v>Canada Life Assurance Company (The) (F080)PREMIUMS REINSURANCE ASSUMED SUBTOTAL - ASSUMED TOTAL U.S.A. (10 45.020.149.76)</v>
          </cell>
          <cell r="B52" t="str">
            <v>Canada Life Assurance Company (The) (F080)</v>
          </cell>
          <cell r="C52" t="str">
            <v>PREMIUMS REINSURANCE ASSUMED SUBTOTAL - ASSUMED TOTAL U.S.A. (10 45.020.149.76)</v>
          </cell>
          <cell r="D52">
            <v>9082</v>
          </cell>
        </row>
        <row r="53">
          <cell r="A53" t="str">
            <v>Canada Life Assurance Company (The) (F080)PREMIUMS REINSURANCE ASSUMED SUBTOTAL - ASSUMED TOTAL EUROPE (10 45.020.149.84)</v>
          </cell>
          <cell r="B53" t="str">
            <v>Canada Life Assurance Company (The) (F080)</v>
          </cell>
          <cell r="C53" t="str">
            <v>PREMIUMS REINSURANCE ASSUMED SUBTOTAL - ASSUMED TOTAL EUROPE (10 45.020.149.84)</v>
          </cell>
          <cell r="D53">
            <v>3200427</v>
          </cell>
        </row>
        <row r="54">
          <cell r="A54" t="str">
            <v>Canada Life Assurance Company (The) (F080)PREMIUMS REINSURANCE CEDED SUBTOTAL - CEDED U.S.A. NON-PARTICIPATING ANNUITY INDIVIDUAL (10 45.020.249.11)</v>
          </cell>
          <cell r="B54" t="str">
            <v>Canada Life Assurance Company (The) (F080)</v>
          </cell>
          <cell r="C54" t="str">
            <v>PREMIUMS REINSURANCE CEDED SUBTOTAL - CEDED U.S.A. NON-PARTICIPATING ANNUITY INDIVIDUAL (10 45.020.249.11)</v>
          </cell>
          <cell r="D54">
            <v>850</v>
          </cell>
        </row>
        <row r="55">
          <cell r="A55" t="str">
            <v>Canada Life Assurance Company (The) (F080)PREMIUMS REINSURANCE CEDED SUBTOTAL - CEDED U.S.A. NON-PARTICIPATING ANNUITY GROUP (10 45.020.249.12)</v>
          </cell>
          <cell r="B55" t="str">
            <v>Canada Life Assurance Company (The) (F080)</v>
          </cell>
          <cell r="C55" t="str">
            <v>PREMIUMS REINSURANCE CEDED SUBTOTAL - CEDED U.S.A. NON-PARTICIPATING ANNUITY GROUP (10 45.020.249.12)</v>
          </cell>
          <cell r="D55">
            <v>1313</v>
          </cell>
        </row>
        <row r="56">
          <cell r="A56" t="str">
            <v>Canada Life Assurance Company (The) (F080)PREMIUMS REINSURANCE CEDED SUBTOTAL - CEDED U.S.A. NON-PARTICIPATING TOTAL NON-PAR (10 45.020.249.41)</v>
          </cell>
          <cell r="B56" t="str">
            <v>Canada Life Assurance Company (The) (F080)</v>
          </cell>
          <cell r="C56" t="str">
            <v>PREMIUMS REINSURANCE CEDED SUBTOTAL - CEDED U.S.A. NON-PARTICIPATING TOTAL NON-PAR (10 45.020.249.41)</v>
          </cell>
          <cell r="D56">
            <v>13820</v>
          </cell>
        </row>
        <row r="57">
          <cell r="A57" t="str">
            <v>Canada Life Assurance Company (The) (F080)PREMIUMS REINSURANCE CEDED SUBTOTAL - CEDED U.S.A. TOTAL PAR (10 45.020.249.51)</v>
          </cell>
          <cell r="B57" t="str">
            <v>Canada Life Assurance Company (The) (F080)</v>
          </cell>
          <cell r="C57" t="str">
            <v>PREMIUMS REINSURANCE CEDED SUBTOTAL - CEDED U.S.A. TOTAL PAR (10 45.020.249.51)</v>
          </cell>
          <cell r="D57">
            <v>7862</v>
          </cell>
        </row>
        <row r="58">
          <cell r="A58" t="str">
            <v>Canada Life Assurance Company (The) (F080)PREMIUMS REINSURANCE CEDED SUBTOTAL - CEDED TOTAL U.S.A. (10 45.020.249.76)</v>
          </cell>
          <cell r="B58" t="str">
            <v>Canada Life Assurance Company (The) (F080)</v>
          </cell>
          <cell r="C58" t="str">
            <v>PREMIUMS REINSURANCE CEDED SUBTOTAL - CEDED TOTAL U.S.A. (10 45.020.249.76)</v>
          </cell>
          <cell r="D58">
            <v>21682</v>
          </cell>
        </row>
        <row r="59">
          <cell r="A59" t="str">
            <v>Canada Life Assurance Company (The) (F080)PREMIUMS REINSURANCE CEDED SUBTOTAL - CEDED TOTAL EUROPE (10 45.020.249.84)</v>
          </cell>
          <cell r="B59" t="str">
            <v>Canada Life Assurance Company (The) (F080)</v>
          </cell>
          <cell r="C59" t="str">
            <v>PREMIUMS REINSURANCE CEDED SUBTOTAL - CEDED TOTAL EUROPE (10 45.020.249.84)</v>
          </cell>
          <cell r="D59">
            <v>3166006</v>
          </cell>
        </row>
        <row r="60">
          <cell r="A60" t="str">
            <v>Canada Life Financial Corporation (LH20)PREMIUMS DIRECT SUBTOTAL - DIRECT NON-PARTICIPATING ANNUITY INDIVIDUAL (10 45.010.049.11)</v>
          </cell>
          <cell r="B60" t="str">
            <v>Canada Life Financial Corporation (LH20)</v>
          </cell>
          <cell r="C60" t="str">
            <v>PREMIUMS DIRECT SUBTOTAL - DIRECT NON-PARTICIPATING ANNUITY INDIVIDUAL (10 45.010.049.11)</v>
          </cell>
          <cell r="D60">
            <v>237745</v>
          </cell>
        </row>
        <row r="61">
          <cell r="A61" t="str">
            <v>Canada Life Financial Corporation (LH20)PREMIUMS DIRECT SUBTOTAL - DIRECT NON-PARTICIPATING ANNUITY GROUP (10 45.010.049.12)</v>
          </cell>
          <cell r="B61" t="str">
            <v>Canada Life Financial Corporation (LH20)</v>
          </cell>
          <cell r="C61" t="str">
            <v>PREMIUMS DIRECT SUBTOTAL - DIRECT NON-PARTICIPATING ANNUITY GROUP (10 45.010.049.12)</v>
          </cell>
          <cell r="D61">
            <v>204010</v>
          </cell>
        </row>
        <row r="62">
          <cell r="A62" t="str">
            <v>Canada Life Financial Corporation (LH20)PREMIUMS DIRECT SUBTOTAL - DIRECT NON-PARTICIPATING TOTAL NON-PAR (10 45.010.049.41)</v>
          </cell>
          <cell r="B62" t="str">
            <v>Canada Life Financial Corporation (LH20)</v>
          </cell>
          <cell r="C62" t="str">
            <v>PREMIUMS DIRECT SUBTOTAL - DIRECT NON-PARTICIPATING TOTAL NON-PAR (10 45.010.049.41)</v>
          </cell>
          <cell r="D62">
            <v>3129791</v>
          </cell>
        </row>
        <row r="63">
          <cell r="A63" t="str">
            <v>Canada Life Financial Corporation (LH20)PREMIUMS DIRECT SUBTOTAL - DIRECT TOTAL PAR (10 45.010.049.51)</v>
          </cell>
          <cell r="B63" t="str">
            <v>Canada Life Financial Corporation (LH20)</v>
          </cell>
          <cell r="C63" t="str">
            <v>PREMIUMS DIRECT SUBTOTAL - DIRECT TOTAL PAR (10 45.010.049.51)</v>
          </cell>
          <cell r="D63">
            <v>522933</v>
          </cell>
        </row>
        <row r="64">
          <cell r="A64" t="str">
            <v>Canada Life Financial Corporation (LH20)PREMIUMS REINSURANCE ASSUMED SUBTOTAL - ASSUMED NON-PARTICIPATING ANNUITY INDIVIDUAL (10 45.010.149.11)</v>
          </cell>
          <cell r="B64" t="str">
            <v>Canada Life Financial Corporation (LH20)</v>
          </cell>
          <cell r="C64" t="str">
            <v>PREMIUMS REINSURANCE ASSUMED SUBTOTAL - ASSUMED NON-PARTICIPATING ANNUITY INDIVIDUAL (10 45.010.149.11)</v>
          </cell>
          <cell r="D64">
            <v>25326</v>
          </cell>
        </row>
        <row r="65">
          <cell r="A65" t="str">
            <v>Canada Life Financial Corporation (LH20)PREMIUMS REINSURANCE ASSUMED SUBTOTAL - ASSUMED NON-PARTICIPATING ANNUITY GROUP (10 45.010.149.12)</v>
          </cell>
          <cell r="B65" t="str">
            <v>Canada Life Financial Corporation (LH20)</v>
          </cell>
          <cell r="C65" t="str">
            <v>PREMIUMS REINSURANCE ASSUMED SUBTOTAL - ASSUMED NON-PARTICIPATING ANNUITY GROUP (10 45.010.149.12)</v>
          </cell>
          <cell r="D65">
            <v>19370</v>
          </cell>
        </row>
        <row r="66">
          <cell r="A66" t="str">
            <v>Canada Life Financial Corporation (LH20)PREMIUMS REINSURANCE ASSUMED SUBTOTAL - ASSUMED NON-PARTICIPATING TOTAL NON-PAR (10 45.010.149.41)</v>
          </cell>
          <cell r="B66" t="str">
            <v>Canada Life Financial Corporation (LH20)</v>
          </cell>
          <cell r="C66" t="str">
            <v>PREMIUMS REINSURANCE ASSUMED SUBTOTAL - ASSUMED NON-PARTICIPATING TOTAL NON-PAR (10 45.010.149.41)</v>
          </cell>
          <cell r="D66">
            <v>601611</v>
          </cell>
        </row>
        <row r="67">
          <cell r="A67" t="str">
            <v>Canada Life Financial Corporation (LH20)PREMIUMS REINSURANCE CEDED SUBTOTAL - CEDED NON-PARTICIPATING ANNUITY INDIVIDUAL (10 45.010.249.11)</v>
          </cell>
          <cell r="B67" t="str">
            <v>Canada Life Financial Corporation (LH20)</v>
          </cell>
          <cell r="C67" t="str">
            <v>PREMIUMS REINSURANCE CEDED SUBTOTAL - CEDED NON-PARTICIPATING ANNUITY INDIVIDUAL (10 45.010.249.11)</v>
          </cell>
          <cell r="D67">
            <v>16603</v>
          </cell>
        </row>
        <row r="68">
          <cell r="A68" t="str">
            <v>Canada Life Financial Corporation (LH20)PREMIUMS REINSURANCE CEDED SUBTOTAL - CEDED NON-PARTICIPATING ANNUITY GROUP (10 45.010.249.12)</v>
          </cell>
          <cell r="B68" t="str">
            <v>Canada Life Financial Corporation (LH20)</v>
          </cell>
          <cell r="C68" t="str">
            <v>PREMIUMS REINSURANCE CEDED SUBTOTAL - CEDED NON-PARTICIPATING ANNUITY GROUP (10 45.010.249.12)</v>
          </cell>
          <cell r="D68">
            <v>1003</v>
          </cell>
        </row>
        <row r="69">
          <cell r="A69" t="str">
            <v>Canada Life Financial Corporation (LH20)PREMIUMS REINSURANCE CEDED SUBTOTAL - CEDED NON-PARTICIPATING TOTAL NON-PAR (10 45.010.249.41)</v>
          </cell>
          <cell r="B69" t="str">
            <v>Canada Life Financial Corporation (LH20)</v>
          </cell>
          <cell r="C69" t="str">
            <v>PREMIUMS REINSURANCE CEDED SUBTOTAL - CEDED NON-PARTICIPATING TOTAL NON-PAR (10 45.010.249.41)</v>
          </cell>
          <cell r="D69">
            <v>2056119</v>
          </cell>
        </row>
        <row r="70">
          <cell r="A70" t="str">
            <v>Canada Life Financial Corporation (LH20)PREMIUMS REINSURANCE CEDED SUBTOTAL - CEDED TOTAL PAR (10 45.010.249.51)</v>
          </cell>
          <cell r="B70" t="str">
            <v>Canada Life Financial Corporation (LH20)</v>
          </cell>
          <cell r="C70" t="str">
            <v>PREMIUMS REINSURANCE CEDED SUBTOTAL - CEDED TOTAL PAR (10 45.010.249.51)</v>
          </cell>
          <cell r="D70">
            <v>34843</v>
          </cell>
        </row>
        <row r="71">
          <cell r="A71" t="str">
            <v>Canada Life Financial Corporation (LH20)PREMIUMS DIRECT SUBTOTAL - DIRECT U.S.A. NON-PARTICIPATING ANNUITY INDIVIDUAL (10 45.020.049.11)</v>
          </cell>
          <cell r="B71" t="str">
            <v>Canada Life Financial Corporation (LH20)</v>
          </cell>
          <cell r="C71" t="str">
            <v>PREMIUMS DIRECT SUBTOTAL - DIRECT U.S.A. NON-PARTICIPATING ANNUITY INDIVIDUAL (10 45.020.049.11)</v>
          </cell>
          <cell r="D71">
            <v>867</v>
          </cell>
        </row>
        <row r="72">
          <cell r="A72" t="str">
            <v>Canada Life Financial Corporation (LH20)PREMIUMS DIRECT SUBTOTAL - DIRECT U.S.A. NON-PARTICIPATING ANNUITY GROUP (10 45.020.049.12)</v>
          </cell>
          <cell r="B72" t="str">
            <v>Canada Life Financial Corporation (LH20)</v>
          </cell>
          <cell r="C72" t="str">
            <v>PREMIUMS DIRECT SUBTOTAL - DIRECT U.S.A. NON-PARTICIPATING ANNUITY GROUP (10 45.020.049.12)</v>
          </cell>
          <cell r="D72">
            <v>1313</v>
          </cell>
        </row>
        <row r="73">
          <cell r="A73" t="str">
            <v>Canada Life Financial Corporation (LH20)PREMIUMS DIRECT SUBTOTAL - DIRECT U.S.A. NON-PARTICIPATING TOTAL NON-PAR (10 45.020.049.41)</v>
          </cell>
          <cell r="B73" t="str">
            <v>Canada Life Financial Corporation (LH20)</v>
          </cell>
          <cell r="C73" t="str">
            <v>PREMIUMS DIRECT SUBTOTAL - DIRECT U.S.A. NON-PARTICIPATING TOTAL NON-PAR (10 45.020.049.41)</v>
          </cell>
          <cell r="D73">
            <v>59904</v>
          </cell>
        </row>
        <row r="74">
          <cell r="A74" t="str">
            <v>Canada Life Financial Corporation (LH20)PREMIUMS DIRECT SUBTOTAL - DIRECT U.S.A. TOTAL PAR (10 45.020.049.51)</v>
          </cell>
          <cell r="B74" t="str">
            <v>Canada Life Financial Corporation (LH20)</v>
          </cell>
          <cell r="C74" t="str">
            <v>PREMIUMS DIRECT SUBTOTAL - DIRECT U.S.A. TOTAL PAR (10 45.020.049.51)</v>
          </cell>
          <cell r="D74">
            <v>79105</v>
          </cell>
        </row>
        <row r="75">
          <cell r="A75" t="str">
            <v>Canada Life Financial Corporation (LH20)PREMIUMS DIRECT SUBTOTAL - DIRECT TOTAL U.S.A. (10 45.020.049.76)</v>
          </cell>
          <cell r="B75" t="str">
            <v>Canada Life Financial Corporation (LH20)</v>
          </cell>
          <cell r="C75" t="str">
            <v>PREMIUMS DIRECT SUBTOTAL - DIRECT TOTAL U.S.A. (10 45.020.049.76)</v>
          </cell>
          <cell r="D75">
            <v>139009</v>
          </cell>
        </row>
        <row r="76">
          <cell r="A76" t="str">
            <v>Canada Life Financial Corporation (LH20)PREMIUMS DIRECT SUBTOTAL - DIRECT TOTAL EUROPE (10 45.020.049.84)</v>
          </cell>
          <cell r="B76" t="str">
            <v>Canada Life Financial Corporation (LH20)</v>
          </cell>
          <cell r="C76" t="str">
            <v>PREMIUMS DIRECT SUBTOTAL - DIRECT TOTAL EUROPE (10 45.020.049.84)</v>
          </cell>
          <cell r="D76">
            <v>1611541</v>
          </cell>
        </row>
        <row r="77">
          <cell r="A77" t="str">
            <v>Canada Life Financial Corporation (LH20)PREMIUMS REINSURANCE ASSUMED SUBTOTAL - ASSUMED U.S.A. NON-PARTICIPATING TOTAL NON-PAR (10 45.020.149.41)</v>
          </cell>
          <cell r="B77" t="str">
            <v>Canada Life Financial Corporation (LH20)</v>
          </cell>
          <cell r="C77" t="str">
            <v>PREMIUMS REINSURANCE ASSUMED SUBTOTAL - ASSUMED U.S.A. NON-PARTICIPATING TOTAL NON-PAR (10 45.020.149.41)</v>
          </cell>
          <cell r="D77">
            <v>5429</v>
          </cell>
        </row>
        <row r="78">
          <cell r="A78" t="str">
            <v>Canada Life Financial Corporation (LH20)PREMIUMS REINSURANCE ASSUMED SUBTOTAL - ASSUMED U.S.A. TOTAL PAR (10 45.020.149.51)</v>
          </cell>
          <cell r="B78" t="str">
            <v>Canada Life Financial Corporation (LH20)</v>
          </cell>
          <cell r="C78" t="str">
            <v>PREMIUMS REINSURANCE ASSUMED SUBTOTAL - ASSUMED U.S.A. TOTAL PAR (10 45.020.149.51)</v>
          </cell>
          <cell r="D78">
            <v>3653</v>
          </cell>
        </row>
        <row r="79">
          <cell r="A79" t="str">
            <v>Canada Life Financial Corporation (LH20)PREMIUMS REINSURANCE ASSUMED SUBTOTAL - ASSUMED TOTAL U.S.A. (10 45.020.149.76)</v>
          </cell>
          <cell r="B79" t="str">
            <v>Canada Life Financial Corporation (LH20)</v>
          </cell>
          <cell r="C79" t="str">
            <v>PREMIUMS REINSURANCE ASSUMED SUBTOTAL - ASSUMED TOTAL U.S.A. (10 45.020.149.76)</v>
          </cell>
          <cell r="D79">
            <v>9082</v>
          </cell>
        </row>
        <row r="80">
          <cell r="A80" t="str">
            <v>Canada Life Financial Corporation (LH20)PREMIUMS REINSURANCE ASSUMED SUBTOTAL - ASSUMED TOTAL EUROPE (10 45.020.149.84)</v>
          </cell>
          <cell r="B80" t="str">
            <v>Canada Life Financial Corporation (LH20)</v>
          </cell>
          <cell r="C80" t="str">
            <v>PREMIUMS REINSURANCE ASSUMED SUBTOTAL - ASSUMED TOTAL EUROPE (10 45.020.149.84)</v>
          </cell>
          <cell r="D80">
            <v>3200427</v>
          </cell>
        </row>
        <row r="81">
          <cell r="A81" t="str">
            <v>Canada Life Financial Corporation (LH20)PREMIUMS REINSURANCE CEDED SUBTOTAL - CEDED U.S.A. NON-PARTICIPATING ANNUITY INDIVIDUAL (10 45.020.249.11)</v>
          </cell>
          <cell r="B81" t="str">
            <v>Canada Life Financial Corporation (LH20)</v>
          </cell>
          <cell r="C81" t="str">
            <v>PREMIUMS REINSURANCE CEDED SUBTOTAL - CEDED U.S.A. NON-PARTICIPATING ANNUITY INDIVIDUAL (10 45.020.249.11)</v>
          </cell>
          <cell r="D81">
            <v>850</v>
          </cell>
        </row>
        <row r="82">
          <cell r="A82" t="str">
            <v>Canada Life Financial Corporation (LH20)PREMIUMS REINSURANCE CEDED SUBTOTAL - CEDED U.S.A. NON-PARTICIPATING ANNUITY GROUP (10 45.020.249.12)</v>
          </cell>
          <cell r="B82" t="str">
            <v>Canada Life Financial Corporation (LH20)</v>
          </cell>
          <cell r="C82" t="str">
            <v>PREMIUMS REINSURANCE CEDED SUBTOTAL - CEDED U.S.A. NON-PARTICIPATING ANNUITY GROUP (10 45.020.249.12)</v>
          </cell>
          <cell r="D82">
            <v>1313</v>
          </cell>
        </row>
        <row r="83">
          <cell r="A83" t="str">
            <v>Canada Life Financial Corporation (LH20)PREMIUMS REINSURANCE CEDED SUBTOTAL - CEDED U.S.A. NON-PARTICIPATING TOTAL NON-PAR (10 45.020.249.41)</v>
          </cell>
          <cell r="B83" t="str">
            <v>Canada Life Financial Corporation (LH20)</v>
          </cell>
          <cell r="C83" t="str">
            <v>PREMIUMS REINSURANCE CEDED SUBTOTAL - CEDED U.S.A. NON-PARTICIPATING TOTAL NON-PAR (10 45.020.249.41)</v>
          </cell>
          <cell r="D83">
            <v>13820</v>
          </cell>
        </row>
        <row r="84">
          <cell r="A84" t="str">
            <v>Canada Life Financial Corporation (LH20)PREMIUMS REINSURANCE CEDED SUBTOTAL - CEDED U.S.A. TOTAL PAR (10 45.020.249.51)</v>
          </cell>
          <cell r="B84" t="str">
            <v>Canada Life Financial Corporation (LH20)</v>
          </cell>
          <cell r="C84" t="str">
            <v>PREMIUMS REINSURANCE CEDED SUBTOTAL - CEDED U.S.A. TOTAL PAR (10 45.020.249.51)</v>
          </cell>
          <cell r="D84">
            <v>7862</v>
          </cell>
        </row>
        <row r="85">
          <cell r="A85" t="str">
            <v>Canada Life Financial Corporation (LH20)PREMIUMS REINSURANCE CEDED SUBTOTAL - CEDED TOTAL U.S.A. (10 45.020.249.76)</v>
          </cell>
          <cell r="B85" t="str">
            <v>Canada Life Financial Corporation (LH20)</v>
          </cell>
          <cell r="C85" t="str">
            <v>PREMIUMS REINSURANCE CEDED SUBTOTAL - CEDED TOTAL U.S.A. (10 45.020.249.76)</v>
          </cell>
          <cell r="D85">
            <v>21682</v>
          </cell>
        </row>
        <row r="86">
          <cell r="A86" t="str">
            <v>Canada Life Financial Corporation (LH20)PREMIUMS REINSURANCE CEDED SUBTOTAL - CEDED TOTAL EUROPE (10 45.020.249.84)</v>
          </cell>
          <cell r="B86" t="str">
            <v>Canada Life Financial Corporation (LH20)</v>
          </cell>
          <cell r="C86" t="str">
            <v>PREMIUMS REINSURANCE CEDED SUBTOTAL - CEDED TOTAL EUROPE (10 45.020.249.84)</v>
          </cell>
          <cell r="D86">
            <v>3166006</v>
          </cell>
        </row>
        <row r="87">
          <cell r="A87" t="str">
            <v>Canada Life Insurance Company of Canada (The) (F078)PREMIUMS REINSURANCE ASSUMED SUBTOTAL - ASSUMED NON-PARTICIPATING ANNUITY INDIVIDUAL (10 45.010.149.11)</v>
          </cell>
          <cell r="B87" t="str">
            <v>Canada Life Insurance Company of Canada (The) (F078)</v>
          </cell>
          <cell r="C87" t="str">
            <v>PREMIUMS REINSURANCE ASSUMED SUBTOTAL - ASSUMED NON-PARTICIPATING ANNUITY INDIVIDUAL (10 45.010.149.11)</v>
          </cell>
          <cell r="D87">
            <v>25326</v>
          </cell>
        </row>
        <row r="88">
          <cell r="A88" t="str">
            <v>Canada Life Insurance Company of Canada (The) (F078)PREMIUMS REINSURANCE ASSUMED SUBTOTAL - ASSUMED NON-PARTICIPATING ANNUITY GROUP (10 45.010.149.12)</v>
          </cell>
          <cell r="B88" t="str">
            <v>Canada Life Insurance Company of Canada (The) (F078)</v>
          </cell>
          <cell r="C88" t="str">
            <v>PREMIUMS REINSURANCE ASSUMED SUBTOTAL - ASSUMED NON-PARTICIPATING ANNUITY GROUP (10 45.010.149.12)</v>
          </cell>
          <cell r="D88">
            <v>19370</v>
          </cell>
        </row>
        <row r="89">
          <cell r="A89" t="str">
            <v>Canada Life Insurance Company of Canada (The) (F078)PREMIUMS REINSURANCE ASSUMED SUBTOTAL - ASSUMED NON-PARTICIPATING TOTAL NON-PAR (10 45.010.149.41)</v>
          </cell>
          <cell r="B89" t="str">
            <v>Canada Life Insurance Company of Canada (The) (F078)</v>
          </cell>
          <cell r="C89" t="str">
            <v>PREMIUMS REINSURANCE ASSUMED SUBTOTAL - ASSUMED NON-PARTICIPATING TOTAL NON-PAR (10 45.010.149.41)</v>
          </cell>
          <cell r="D89">
            <v>558201</v>
          </cell>
        </row>
        <row r="90">
          <cell r="A90" t="str">
            <v>Canada Life Insurance Company of Canada (The) (F078)PREMIUMS REINSURANCE ASSUMED SUBTOTAL - ASSUMED TOTAL PAR (10 45.010.149.51)</v>
          </cell>
          <cell r="B90" t="str">
            <v>Canada Life Insurance Company of Canada (The) (F078)</v>
          </cell>
          <cell r="C90" t="str">
            <v>PREMIUMS REINSURANCE ASSUMED SUBTOTAL - ASSUMED TOTAL PAR (10 45.010.149.51)</v>
          </cell>
          <cell r="D90">
            <v>511569</v>
          </cell>
        </row>
        <row r="91">
          <cell r="A91" t="str">
            <v>Canada Life Insurance Company of Canada (The) (F078)PREMIUMS REINSURANCE CEDED SUBTOTAL - CEDED TOTAL PAR (10 45.010.249.51)</v>
          </cell>
          <cell r="B91" t="str">
            <v>Canada Life Insurance Company of Canada (The) (F078)</v>
          </cell>
          <cell r="C91" t="str">
            <v>PREMIUMS REINSURANCE CEDED SUBTOTAL - CEDED TOTAL PAR (10 45.010.249.51)</v>
          </cell>
          <cell r="D91">
            <v>23479</v>
          </cell>
        </row>
        <row r="92">
          <cell r="A92" t="str">
            <v>Canadian Premier Life Insurance Company (F121)PREMIUMS DIRECT SUBTOTAL - DIRECT NON-PARTICIPATING TOTAL NON-PAR (10 45.010.049.41)</v>
          </cell>
          <cell r="B92" t="str">
            <v>Canadian Premier Life Insurance Company (F121)</v>
          </cell>
          <cell r="C92" t="str">
            <v>PREMIUMS DIRECT SUBTOTAL - DIRECT NON-PARTICIPATING TOTAL NON-PAR (10 45.010.049.41)</v>
          </cell>
          <cell r="D92">
            <v>244882</v>
          </cell>
        </row>
        <row r="93">
          <cell r="A93" t="str">
            <v>Canadian Premier Life Insurance Company (F121)PREMIUMS REINSURANCE ASSUMED SUBTOTAL - ASSUMED NON-PARTICIPATING TOTAL NON-PAR (10 45.010.149.41)</v>
          </cell>
          <cell r="B93" t="str">
            <v>Canadian Premier Life Insurance Company (F121)</v>
          </cell>
          <cell r="C93" t="str">
            <v>PREMIUMS REINSURANCE ASSUMED SUBTOTAL - ASSUMED NON-PARTICIPATING TOTAL NON-PAR (10 45.010.149.41)</v>
          </cell>
          <cell r="D93">
            <v>8118</v>
          </cell>
        </row>
        <row r="94">
          <cell r="A94" t="str">
            <v>Canadian Premier Life Insurance Company (F121)PREMIUMS REINSURANCE CEDED SUBTOTAL - CEDED NON-PARTICIPATING TOTAL NON-PAR (10 45.010.249.41)</v>
          </cell>
          <cell r="B94" t="str">
            <v>Canadian Premier Life Insurance Company (F121)</v>
          </cell>
          <cell r="C94" t="str">
            <v>PREMIUMS REINSURANCE CEDED SUBTOTAL - CEDED NON-PARTICIPATING TOTAL NON-PAR (10 45.010.249.41)</v>
          </cell>
          <cell r="D94">
            <v>140586</v>
          </cell>
        </row>
        <row r="95">
          <cell r="A95" t="str">
            <v>CIBC Life Insurance Company Limited (F075)PREMIUMS DIRECT SUBTOTAL - DIRECT NON-PARTICIPATING TOTAL NON-PAR (10 45.010.049.41)</v>
          </cell>
          <cell r="B95" t="str">
            <v>CIBC Life Insurance Company Limited (F075)</v>
          </cell>
          <cell r="C95" t="str">
            <v>PREMIUMS DIRECT SUBTOTAL - DIRECT NON-PARTICIPATING TOTAL NON-PAR (10 45.010.049.41)</v>
          </cell>
          <cell r="D95">
            <v>45738</v>
          </cell>
        </row>
        <row r="96">
          <cell r="A96" t="str">
            <v>CIBC Life Insurance Company Limited (F075)PREMIUMS REINSURANCE ASSUMED SUBTOTAL - ASSUMED NON-PARTICIPATING TOTAL NON-PAR (10 45.010.149.41)</v>
          </cell>
          <cell r="B96" t="str">
            <v>CIBC Life Insurance Company Limited (F075)</v>
          </cell>
          <cell r="C96" t="str">
            <v>PREMIUMS REINSURANCE ASSUMED SUBTOTAL - ASSUMED NON-PARTICIPATING TOTAL NON-PAR (10 45.010.149.41)</v>
          </cell>
          <cell r="D96">
            <v>763</v>
          </cell>
        </row>
        <row r="97">
          <cell r="A97" t="str">
            <v>CIBC Life Insurance Company Limited (F075)PREMIUMS REINSURANCE CEDED SUBTOTAL - CEDED NON-PARTICIPATING TOTAL NON-PAR (10 45.010.249.41)</v>
          </cell>
          <cell r="B97" t="str">
            <v>CIBC Life Insurance Company Limited (F075)</v>
          </cell>
          <cell r="C97" t="str">
            <v>PREMIUMS REINSURANCE CEDED SUBTOTAL - CEDED NON-PARTICIPATING TOTAL NON-PAR (10 45.010.249.41)</v>
          </cell>
          <cell r="D97">
            <v>14664</v>
          </cell>
        </row>
        <row r="98">
          <cell r="A98" t="str">
            <v>CIGNA Life Insurance Company of Canada (F235)PREMIUMS DIRECT SUBTOTAL - DIRECT NON-PARTICIPATING TOTAL NON-PAR (10 45.010.049.41)</v>
          </cell>
          <cell r="B98" t="str">
            <v>CIGNA Life Insurance Company of Canada (F235)</v>
          </cell>
          <cell r="C98" t="str">
            <v>PREMIUMS DIRECT SUBTOTAL - DIRECT NON-PARTICIPATING TOTAL NON-PAR (10 45.010.049.41)</v>
          </cell>
          <cell r="D98">
            <v>34463</v>
          </cell>
        </row>
        <row r="99">
          <cell r="A99" t="str">
            <v>CIGNA Life Insurance Company of Canada (F235)PREMIUMS REINSURANCE CEDED SUBTOTAL - CEDED NON-PARTICIPATING TOTAL NON-PAR (10 45.010.249.41)</v>
          </cell>
          <cell r="B99" t="str">
            <v>CIGNA Life Insurance Company of Canada (F235)</v>
          </cell>
          <cell r="C99" t="str">
            <v>PREMIUMS REINSURANCE CEDED SUBTOTAL - CEDED NON-PARTICIPATING TOTAL NON-PAR (10 45.010.249.41)</v>
          </cell>
          <cell r="D99">
            <v>1579</v>
          </cell>
        </row>
        <row r="100">
          <cell r="A100" t="str">
            <v>Co-operators Life Insurance Company (F147)PREMIUMS DIRECT SUBTOTAL - DIRECT NON-PARTICIPATING ANNUITY INDIVIDUAL (10 45.010.049.11)</v>
          </cell>
          <cell r="B100" t="str">
            <v>Co-operators Life Insurance Company (F147)</v>
          </cell>
          <cell r="C100" t="str">
            <v>PREMIUMS DIRECT SUBTOTAL - DIRECT NON-PARTICIPATING ANNUITY INDIVIDUAL (10 45.010.049.11)</v>
          </cell>
          <cell r="D100">
            <v>16497</v>
          </cell>
        </row>
        <row r="101">
          <cell r="A101" t="str">
            <v>Co-operators Life Insurance Company (F147)PREMIUMS DIRECT SUBTOTAL - DIRECT NON-PARTICIPATING ANNUITY GROUP (10 45.010.049.12)</v>
          </cell>
          <cell r="B101" t="str">
            <v>Co-operators Life Insurance Company (F147)</v>
          </cell>
          <cell r="C101" t="str">
            <v>PREMIUMS DIRECT SUBTOTAL - DIRECT NON-PARTICIPATING ANNUITY GROUP (10 45.010.049.12)</v>
          </cell>
          <cell r="D101">
            <v>30746</v>
          </cell>
        </row>
        <row r="102">
          <cell r="A102" t="str">
            <v>Co-operators Life Insurance Company (F147)PREMIUMS DIRECT SUBTOTAL - DIRECT NON-PARTICIPATING TOTAL NON-PAR (10 45.010.049.41)</v>
          </cell>
          <cell r="B102" t="str">
            <v>Co-operators Life Insurance Company (F147)</v>
          </cell>
          <cell r="C102" t="str">
            <v>PREMIUMS DIRECT SUBTOTAL - DIRECT NON-PARTICIPATING TOTAL NON-PAR (10 45.010.049.41)</v>
          </cell>
          <cell r="D102">
            <v>725099</v>
          </cell>
        </row>
        <row r="103">
          <cell r="A103" t="str">
            <v>Co-operators Life Insurance Company (F147)PREMIUMS DIRECT SUBTOTAL - DIRECT TOTAL PAR (10 45.010.049.51)</v>
          </cell>
          <cell r="B103" t="str">
            <v>Co-operators Life Insurance Company (F147)</v>
          </cell>
          <cell r="C103" t="str">
            <v>PREMIUMS DIRECT SUBTOTAL - DIRECT TOTAL PAR (10 45.010.049.51)</v>
          </cell>
          <cell r="D103">
            <v>82586</v>
          </cell>
        </row>
        <row r="104">
          <cell r="A104" t="str">
            <v>Co-operators Life Insurance Company (F147)PREMIUMS REINSURANCE ASSUMED SUBTOTAL - ASSUMED NON-PARTICIPATING ANNUITY INDIVIDUAL (10 45.010.149.11)</v>
          </cell>
          <cell r="B104" t="str">
            <v>Co-operators Life Insurance Company (F147)</v>
          </cell>
          <cell r="C104" t="str">
            <v>PREMIUMS REINSURANCE ASSUMED SUBTOTAL - ASSUMED NON-PARTICIPATING ANNUITY INDIVIDUAL (10 45.010.149.11)</v>
          </cell>
          <cell r="D104">
            <v>7</v>
          </cell>
        </row>
        <row r="105">
          <cell r="A105" t="str">
            <v>Co-operators Life Insurance Company (F147)PREMIUMS REINSURANCE ASSUMED SUBTOTAL - ASSUMED NON-PARTICIPATING TOTAL NON-PAR (10 45.010.149.41)</v>
          </cell>
          <cell r="B105" t="str">
            <v>Co-operators Life Insurance Company (F147)</v>
          </cell>
          <cell r="C105" t="str">
            <v>PREMIUMS REINSURANCE ASSUMED SUBTOTAL - ASSUMED NON-PARTICIPATING TOTAL NON-PAR (10 45.010.149.41)</v>
          </cell>
          <cell r="D105">
            <v>7011</v>
          </cell>
        </row>
        <row r="106">
          <cell r="A106" t="str">
            <v>Co-operators Life Insurance Company (F147)PREMIUMS REINSURANCE ASSUMED SUBTOTAL - ASSUMED TOTAL PAR (10 45.010.149.51)</v>
          </cell>
          <cell r="B106" t="str">
            <v>Co-operators Life Insurance Company (F147)</v>
          </cell>
          <cell r="C106" t="str">
            <v>PREMIUMS REINSURANCE ASSUMED SUBTOTAL - ASSUMED TOTAL PAR (10 45.010.149.51)</v>
          </cell>
          <cell r="D106">
            <v>-3243</v>
          </cell>
        </row>
        <row r="107">
          <cell r="A107" t="str">
            <v>Co-operators Life Insurance Company (F147)PREMIUMS REINSURANCE CEDED SUBTOTAL - CEDED NON-PARTICIPATING TOTAL NON-PAR (10 45.010.249.41)</v>
          </cell>
          <cell r="B107" t="str">
            <v>Co-operators Life Insurance Company (F147)</v>
          </cell>
          <cell r="C107" t="str">
            <v>PREMIUMS REINSURANCE CEDED SUBTOTAL - CEDED NON-PARTICIPATING TOTAL NON-PAR (10 45.010.249.41)</v>
          </cell>
          <cell r="D107">
            <v>51870</v>
          </cell>
        </row>
        <row r="108">
          <cell r="A108" t="str">
            <v>Co-operators Life Insurance Company (F147)PREMIUMS REINSURANCE CEDED SUBTOTAL - CEDED TOTAL PAR (10 45.010.249.51)</v>
          </cell>
          <cell r="B108" t="str">
            <v>Co-operators Life Insurance Company (F147)</v>
          </cell>
          <cell r="C108" t="str">
            <v>PREMIUMS REINSURANCE CEDED SUBTOTAL - CEDED TOTAL PAR (10 45.010.249.51)</v>
          </cell>
          <cell r="D108">
            <v>10042</v>
          </cell>
        </row>
        <row r="109">
          <cell r="A109" t="str">
            <v>Crown Life Insurance Company (F150)PREMIUMS DIRECT SUBTOTAL - DIRECT U.S.A. NON-PARTICIPATING ANNUITY INDIVIDUAL (10 45.020.049.11)</v>
          </cell>
          <cell r="B109" t="str">
            <v>Crown Life Insurance Company (F150)</v>
          </cell>
          <cell r="C109" t="str">
            <v>PREMIUMS DIRECT SUBTOTAL - DIRECT U.S.A. NON-PARTICIPATING ANNUITY INDIVIDUAL (10 45.020.049.11)</v>
          </cell>
          <cell r="D109">
            <v>17</v>
          </cell>
        </row>
        <row r="110">
          <cell r="A110" t="str">
            <v>Crown Life Insurance Company (F150)PREMIUMS DIRECT SUBTOTAL - DIRECT U.S.A. NON-PARTICIPATING TOTAL NON-PAR (10 45.020.049.41)</v>
          </cell>
          <cell r="B110" t="str">
            <v>Crown Life Insurance Company (F150)</v>
          </cell>
          <cell r="C110" t="str">
            <v>PREMIUMS DIRECT SUBTOTAL - DIRECT U.S.A. NON-PARTICIPATING TOTAL NON-PAR (10 45.020.049.41)</v>
          </cell>
          <cell r="D110">
            <v>21059</v>
          </cell>
        </row>
        <row r="111">
          <cell r="A111" t="str">
            <v>Crown Life Insurance Company (F150)PREMIUMS DIRECT SUBTOTAL - DIRECT U.S.A. TOTAL PAR (10 45.020.049.51)</v>
          </cell>
          <cell r="B111" t="str">
            <v>Crown Life Insurance Company (F150)</v>
          </cell>
          <cell r="C111" t="str">
            <v>PREMIUMS DIRECT SUBTOTAL - DIRECT U.S.A. TOTAL PAR (10 45.020.049.51)</v>
          </cell>
          <cell r="D111">
            <v>26359</v>
          </cell>
        </row>
        <row r="112">
          <cell r="A112" t="str">
            <v>Crown Life Insurance Company (F150)PREMIUMS DIRECT SUBTOTAL - DIRECT TOTAL U.S.A. (10 45.020.049.76)</v>
          </cell>
          <cell r="B112" t="str">
            <v>Crown Life Insurance Company (F150)</v>
          </cell>
          <cell r="C112" t="str">
            <v>PREMIUMS DIRECT SUBTOTAL - DIRECT TOTAL U.S.A. (10 45.020.049.76)</v>
          </cell>
          <cell r="D112">
            <v>47418</v>
          </cell>
        </row>
        <row r="113">
          <cell r="A113" t="str">
            <v>Crown Life Insurance Company (F150)PREMIUMS DIRECT SUBTOTAL - DIRECT TOTAL EUROPE (10 45.020.049.84)</v>
          </cell>
          <cell r="B113" t="str">
            <v>Crown Life Insurance Company (F150)</v>
          </cell>
          <cell r="C113" t="str">
            <v>PREMIUMS DIRECT SUBTOTAL - DIRECT TOTAL EUROPE (10 45.020.049.84)</v>
          </cell>
          <cell r="D113">
            <v>20566</v>
          </cell>
        </row>
        <row r="114">
          <cell r="A114" t="str">
            <v>Crown Life Insurance Company (F150)PREMIUMS REINSURANCE ASSUMED SUBTOTAL - ASSUMED U.S.A. NON-PARTICIPATING TOTAL NON-PAR (10 45.020.149.41)</v>
          </cell>
          <cell r="B114" t="str">
            <v>Crown Life Insurance Company (F150)</v>
          </cell>
          <cell r="C114" t="str">
            <v>PREMIUMS REINSURANCE ASSUMED SUBTOTAL - ASSUMED U.S.A. NON-PARTICIPATING TOTAL NON-PAR (10 45.020.149.41)</v>
          </cell>
          <cell r="D114">
            <v>279</v>
          </cell>
        </row>
        <row r="115">
          <cell r="A115" t="str">
            <v>Crown Life Insurance Company (F150)PREMIUMS REINSURANCE ASSUMED SUBTOTAL - ASSUMED TOTAL U.S.A. (10 45.020.149.76)</v>
          </cell>
          <cell r="B115" t="str">
            <v>Crown Life Insurance Company (F150)</v>
          </cell>
          <cell r="C115" t="str">
            <v>PREMIUMS REINSURANCE ASSUMED SUBTOTAL - ASSUMED TOTAL U.S.A. (10 45.020.149.76)</v>
          </cell>
          <cell r="D115">
            <v>279</v>
          </cell>
        </row>
        <row r="116">
          <cell r="A116" t="str">
            <v>Crown Life Insurance Company (F150)PREMIUMS REINSURANCE ASSUMED SUBTOTAL - ASSUMED TOTAL EUROPE (10 45.020.149.84)</v>
          </cell>
          <cell r="B116" t="str">
            <v>Crown Life Insurance Company (F150)</v>
          </cell>
          <cell r="C116" t="str">
            <v>PREMIUMS REINSURANCE ASSUMED SUBTOTAL - ASSUMED TOTAL EUROPE (10 45.020.149.84)</v>
          </cell>
          <cell r="D116">
            <v>5561</v>
          </cell>
        </row>
        <row r="117">
          <cell r="A117" t="str">
            <v>Crown Life Insurance Company (F150)PREMIUMS REINSURANCE CEDED SUBTOTAL - CEDED U.S.A. NON-PARTICIPATING ANNUITY INDIVIDUAL (10 45.020.249.11)</v>
          </cell>
          <cell r="B117" t="str">
            <v>Crown Life Insurance Company (F150)</v>
          </cell>
          <cell r="C117" t="str">
            <v>PREMIUMS REINSURANCE CEDED SUBTOTAL - CEDED U.S.A. NON-PARTICIPATING ANNUITY INDIVIDUAL (10 45.020.249.11)</v>
          </cell>
          <cell r="D117">
            <v>13</v>
          </cell>
        </row>
        <row r="118">
          <cell r="A118" t="str">
            <v>Crown Life Insurance Company (F150)PREMIUMS REINSURANCE CEDED SUBTOTAL - CEDED U.S.A. NON-PARTICIPATING TOTAL NON-PAR (10 45.020.249.41)</v>
          </cell>
          <cell r="B118" t="str">
            <v>Crown Life Insurance Company (F150)</v>
          </cell>
          <cell r="C118" t="str">
            <v>PREMIUMS REINSURANCE CEDED SUBTOTAL - CEDED U.S.A. NON-PARTICIPATING TOTAL NON-PAR (10 45.020.249.41)</v>
          </cell>
          <cell r="D118">
            <v>18559</v>
          </cell>
        </row>
        <row r="119">
          <cell r="A119" t="str">
            <v>Crown Life Insurance Company (F150)PREMIUMS REINSURANCE CEDED SUBTOTAL - CEDED U.S.A. TOTAL PAR (10 45.020.249.51)</v>
          </cell>
          <cell r="B119" t="str">
            <v>Crown Life Insurance Company (F150)</v>
          </cell>
          <cell r="C119" t="str">
            <v>PREMIUMS REINSURANCE CEDED SUBTOTAL - CEDED U.S.A. TOTAL PAR (10 45.020.249.51)</v>
          </cell>
          <cell r="D119">
            <v>21846</v>
          </cell>
        </row>
        <row r="120">
          <cell r="A120" t="str">
            <v>Crown Life Insurance Company (F150)PREMIUMS REINSURANCE CEDED SUBTOTAL - CEDED TOTAL U.S.A. (10 45.020.249.76)</v>
          </cell>
          <cell r="B120" t="str">
            <v>Crown Life Insurance Company (F150)</v>
          </cell>
          <cell r="C120" t="str">
            <v>PREMIUMS REINSURANCE CEDED SUBTOTAL - CEDED TOTAL U.S.A. (10 45.020.249.76)</v>
          </cell>
          <cell r="D120">
            <v>40405</v>
          </cell>
        </row>
        <row r="121">
          <cell r="A121" t="str">
            <v>Crown Life Insurance Company (F150)PREMIUMS REINSURANCE CEDED SUBTOTAL - CEDED TOTAL EUROPE (10 45.020.249.84)</v>
          </cell>
          <cell r="B121" t="str">
            <v>Crown Life Insurance Company (F150)</v>
          </cell>
          <cell r="C121" t="str">
            <v>PREMIUMS REINSURANCE CEDED SUBTOTAL - CEDED TOTAL EUROPE (10 45.020.249.84)</v>
          </cell>
          <cell r="D121">
            <v>20736</v>
          </cell>
        </row>
        <row r="122">
          <cell r="A122" t="str">
            <v>CUMIS Life Insurance Company (F155)PREMIUMS DIRECT SUBTOTAL - DIRECT NON-PARTICIPATING ANNUITY INDIVIDUAL (10 45.010.049.11)</v>
          </cell>
          <cell r="B122" t="str">
            <v>CUMIS Life Insurance Company (F155)</v>
          </cell>
          <cell r="C122" t="str">
            <v>PREMIUMS DIRECT SUBTOTAL - DIRECT NON-PARTICIPATING ANNUITY INDIVIDUAL (10 45.010.049.11)</v>
          </cell>
          <cell r="D122">
            <v>361</v>
          </cell>
        </row>
        <row r="123">
          <cell r="A123" t="str">
            <v>CUMIS Life Insurance Company (F155)PREMIUMS DIRECT SUBTOTAL - DIRECT NON-PARTICIPATING ANNUITY GROUP (10 45.010.049.12)</v>
          </cell>
          <cell r="B123" t="str">
            <v>CUMIS Life Insurance Company (F155)</v>
          </cell>
          <cell r="C123" t="str">
            <v>PREMIUMS DIRECT SUBTOTAL - DIRECT NON-PARTICIPATING ANNUITY GROUP (10 45.010.049.12)</v>
          </cell>
          <cell r="D123">
            <v>361</v>
          </cell>
        </row>
        <row r="124">
          <cell r="A124" t="str">
            <v>CUMIS Life Insurance Company (F155)PREMIUMS DIRECT SUBTOTAL - DIRECT NON-PARTICIPATING TOTAL NON-PAR (10 45.010.049.41)</v>
          </cell>
          <cell r="B124" t="str">
            <v>CUMIS Life Insurance Company (F155)</v>
          </cell>
          <cell r="C124" t="str">
            <v>PREMIUMS DIRECT SUBTOTAL - DIRECT NON-PARTICIPATING TOTAL NON-PAR (10 45.010.049.41)</v>
          </cell>
          <cell r="D124">
            <v>250312</v>
          </cell>
        </row>
        <row r="125">
          <cell r="A125" t="str">
            <v>CUMIS Life Insurance Company (F155)PREMIUMS DIRECT SUBTOTAL - DIRECT TOTAL PAR (10 45.010.049.51)</v>
          </cell>
          <cell r="B125" t="str">
            <v>CUMIS Life Insurance Company (F155)</v>
          </cell>
          <cell r="C125" t="str">
            <v>PREMIUMS DIRECT SUBTOTAL - DIRECT TOTAL PAR (10 45.010.049.51)</v>
          </cell>
          <cell r="D125">
            <v>3243</v>
          </cell>
        </row>
        <row r="126">
          <cell r="A126" t="str">
            <v>CUMIS Life Insurance Company (F155)PREMIUMS REINSURANCE ASSUMED SUBTOTAL - ASSUMED NON-PARTICIPATING TOTAL NON-PAR (10 45.010.149.41)</v>
          </cell>
          <cell r="B126" t="str">
            <v>CUMIS Life Insurance Company (F155)</v>
          </cell>
          <cell r="C126" t="str">
            <v>PREMIUMS REINSURANCE ASSUMED SUBTOTAL - ASSUMED NON-PARTICIPATING TOTAL NON-PAR (10 45.010.149.41)</v>
          </cell>
          <cell r="D126">
            <v>14899</v>
          </cell>
        </row>
        <row r="127">
          <cell r="A127" t="str">
            <v>CUMIS Life Insurance Company (F155)PREMIUMS REINSURANCE CEDED SUBTOTAL - CEDED NON-PARTICIPATING ANNUITY INDIVIDUAL (10 45.010.249.11)</v>
          </cell>
          <cell r="B127" t="str">
            <v>CUMIS Life Insurance Company (F155)</v>
          </cell>
          <cell r="C127" t="str">
            <v>PREMIUMS REINSURANCE CEDED SUBTOTAL - CEDED NON-PARTICIPATING ANNUITY INDIVIDUAL (10 45.010.249.11)</v>
          </cell>
          <cell r="D127">
            <v>361</v>
          </cell>
        </row>
        <row r="128">
          <cell r="A128" t="str">
            <v>CUMIS Life Insurance Company (F155)PREMIUMS REINSURANCE CEDED SUBTOTAL - CEDED NON-PARTICIPATING ANNUITY GROUP (10 45.010.249.12)</v>
          </cell>
          <cell r="B128" t="str">
            <v>CUMIS Life Insurance Company (F155)</v>
          </cell>
          <cell r="C128" t="str">
            <v>PREMIUMS REINSURANCE CEDED SUBTOTAL - CEDED NON-PARTICIPATING ANNUITY GROUP (10 45.010.249.12)</v>
          </cell>
          <cell r="D128">
            <v>361</v>
          </cell>
        </row>
        <row r="129">
          <cell r="A129" t="str">
            <v>CUMIS Life Insurance Company (F155)PREMIUMS REINSURANCE CEDED SUBTOTAL - CEDED NON-PARTICIPATING TOTAL NON-PAR (10 45.010.249.41)</v>
          </cell>
          <cell r="B129" t="str">
            <v>CUMIS Life Insurance Company (F155)</v>
          </cell>
          <cell r="C129" t="str">
            <v>PREMIUMS REINSURANCE CEDED SUBTOTAL - CEDED NON-PARTICIPATING TOTAL NON-PAR (10 45.010.249.41)</v>
          </cell>
          <cell r="D129">
            <v>11598</v>
          </cell>
        </row>
        <row r="130">
          <cell r="A130" t="str">
            <v>CUMIS Life Insurance Company (F155)PREMIUMS REINSURANCE CEDED SUBTOTAL - CEDED TOTAL PAR (10 45.010.249.51)</v>
          </cell>
          <cell r="B130" t="str">
            <v>CUMIS Life Insurance Company (F155)</v>
          </cell>
          <cell r="C130" t="str">
            <v>PREMIUMS REINSURANCE CEDED SUBTOTAL - CEDED TOTAL PAR (10 45.010.249.51)</v>
          </cell>
          <cell r="D130">
            <v>13</v>
          </cell>
        </row>
        <row r="131">
          <cell r="A131" t="str">
            <v>Empire Life Insurance Company (The) (F173)PREMIUMS DIRECT SUBTOTAL - DIRECT NON-PARTICIPATING ANNUITY INDIVIDUAL (10 45.010.049.11)</v>
          </cell>
          <cell r="B131" t="str">
            <v>Empire Life Insurance Company (The) (F173)</v>
          </cell>
          <cell r="C131" t="str">
            <v>PREMIUMS DIRECT SUBTOTAL - DIRECT NON-PARTICIPATING ANNUITY INDIVIDUAL (10 45.010.049.11)</v>
          </cell>
          <cell r="D131">
            <v>132681</v>
          </cell>
        </row>
        <row r="132">
          <cell r="A132" t="str">
            <v>Empire Life Insurance Company (The) (F173)PREMIUMS DIRECT SUBTOTAL - DIRECT NON-PARTICIPATING ANNUITY GROUP (10 45.010.049.12)</v>
          </cell>
          <cell r="B132" t="str">
            <v>Empire Life Insurance Company (The) (F173)</v>
          </cell>
          <cell r="C132" t="str">
            <v>PREMIUMS DIRECT SUBTOTAL - DIRECT NON-PARTICIPATING ANNUITY GROUP (10 45.010.049.12)</v>
          </cell>
          <cell r="D132">
            <v>8765</v>
          </cell>
        </row>
        <row r="133">
          <cell r="A133" t="str">
            <v>Empire Life Insurance Company (The) (F173)PREMIUMS DIRECT SUBTOTAL - DIRECT NON-PARTICIPATING TOTAL NON-PAR (10 45.010.049.41)</v>
          </cell>
          <cell r="B133" t="str">
            <v>Empire Life Insurance Company (The) (F173)</v>
          </cell>
          <cell r="C133" t="str">
            <v>PREMIUMS DIRECT SUBTOTAL - DIRECT NON-PARTICIPATING TOTAL NON-PAR (10 45.010.049.41)</v>
          </cell>
          <cell r="D133">
            <v>796841</v>
          </cell>
        </row>
        <row r="134">
          <cell r="A134" t="str">
            <v>Empire Life Insurance Company (The) (F173)PREMIUMS DIRECT SUBTOTAL - DIRECT TOTAL PAR (10 45.010.049.51)</v>
          </cell>
          <cell r="B134" t="str">
            <v>Empire Life Insurance Company (The) (F173)</v>
          </cell>
          <cell r="C134" t="str">
            <v>PREMIUMS DIRECT SUBTOTAL - DIRECT TOTAL PAR (10 45.010.049.51)</v>
          </cell>
          <cell r="D134">
            <v>41537</v>
          </cell>
        </row>
        <row r="135">
          <cell r="A135" t="str">
            <v>Empire Life Insurance Company (The) (F173)PREMIUMS REINSURANCE ASSUMED SUBTOTAL - ASSUMED NON-PARTICIPATING TOTAL NON-PAR (10 45.010.149.41)</v>
          </cell>
          <cell r="B135" t="str">
            <v>Empire Life Insurance Company (The) (F173)</v>
          </cell>
          <cell r="C135" t="str">
            <v>PREMIUMS REINSURANCE ASSUMED SUBTOTAL - ASSUMED NON-PARTICIPATING TOTAL NON-PAR (10 45.010.149.41)</v>
          </cell>
          <cell r="D135">
            <v>44</v>
          </cell>
        </row>
        <row r="136">
          <cell r="A136" t="str">
            <v>Empire Life Insurance Company (The) (F173)PREMIUMS REINSURANCE CEDED SUBTOTAL - CEDED NON-PARTICIPATING TOTAL NON-PAR (10 45.010.249.41)</v>
          </cell>
          <cell r="B136" t="str">
            <v>Empire Life Insurance Company (The) (F173)</v>
          </cell>
          <cell r="C136" t="str">
            <v>PREMIUMS REINSURANCE CEDED SUBTOTAL - CEDED NON-PARTICIPATING TOTAL NON-PAR (10 45.010.249.41)</v>
          </cell>
          <cell r="D136">
            <v>79172</v>
          </cell>
        </row>
        <row r="137">
          <cell r="A137" t="str">
            <v>Empire Life Insurance Company (The) (F173)PREMIUMS REINSURANCE CEDED SUBTOTAL - CEDED TOTAL PAR (10 45.010.249.51)</v>
          </cell>
          <cell r="B137" t="str">
            <v>Empire Life Insurance Company (The) (F173)</v>
          </cell>
          <cell r="C137" t="str">
            <v>PREMIUMS REINSURANCE CEDED SUBTOTAL - CEDED TOTAL PAR (10 45.010.249.51)</v>
          </cell>
          <cell r="D137">
            <v>796</v>
          </cell>
        </row>
        <row r="138">
          <cell r="A138" t="str">
            <v>Equitable Life Insurance Company of Canada (The) (F180)PREMIUMS DIRECT SUBTOTAL - DIRECT NON-PARTICIPATING ANNUITY INDIVIDUAL (10 45.010.049.11)</v>
          </cell>
          <cell r="B138" t="str">
            <v>Equitable Life Insurance Company of Canada (The) (F180)</v>
          </cell>
          <cell r="C138" t="str">
            <v>PREMIUMS DIRECT SUBTOTAL - DIRECT NON-PARTICIPATING ANNUITY INDIVIDUAL (10 45.010.049.11)</v>
          </cell>
          <cell r="D138">
            <v>70332</v>
          </cell>
        </row>
        <row r="139">
          <cell r="A139" t="str">
            <v>Equitable Life Insurance Company of Canada (The) (F180)PREMIUMS DIRECT SUBTOTAL - DIRECT NON-PARTICIPATING ANNUITY GROUP (10 45.010.049.12)</v>
          </cell>
          <cell r="B139" t="str">
            <v>Equitable Life Insurance Company of Canada (The) (F180)</v>
          </cell>
          <cell r="C139" t="str">
            <v>PREMIUMS DIRECT SUBTOTAL - DIRECT NON-PARTICIPATING ANNUITY GROUP (10 45.010.049.12)</v>
          </cell>
          <cell r="D139">
            <v>1730</v>
          </cell>
        </row>
        <row r="140">
          <cell r="A140" t="str">
            <v>Equitable Life Insurance Company of Canada (The) (F180)PREMIUMS DIRECT SUBTOTAL - DIRECT NON-PARTICIPATING TOTAL NON-PAR (10 45.010.049.41)</v>
          </cell>
          <cell r="B140" t="str">
            <v>Equitable Life Insurance Company of Canada (The) (F180)</v>
          </cell>
          <cell r="C140" t="str">
            <v>PREMIUMS DIRECT SUBTOTAL - DIRECT NON-PARTICIPATING TOTAL NON-PAR (10 45.010.049.41)</v>
          </cell>
          <cell r="D140">
            <v>402169</v>
          </cell>
        </row>
        <row r="141">
          <cell r="A141" t="str">
            <v>Equitable Life Insurance Company of Canada (The) (F180)PREMIUMS DIRECT SUBTOTAL - DIRECT TOTAL PAR (10 45.010.049.51)</v>
          </cell>
          <cell r="B141" t="str">
            <v>Equitable Life Insurance Company of Canada (The) (F180)</v>
          </cell>
          <cell r="C141" t="str">
            <v>PREMIUMS DIRECT SUBTOTAL - DIRECT TOTAL PAR (10 45.010.049.51)</v>
          </cell>
          <cell r="D141">
            <v>130309</v>
          </cell>
        </row>
        <row r="142">
          <cell r="A142" t="str">
            <v>Equitable Life Insurance Company of Canada (The) (F180)PREMIUMS REINSURANCE CEDED SUBTOTAL - CEDED NON-PARTICIPATING TOTAL NON-PAR (10 45.010.249.41)</v>
          </cell>
          <cell r="B142" t="str">
            <v>Equitable Life Insurance Company of Canada (The) (F180)</v>
          </cell>
          <cell r="C142" t="str">
            <v>PREMIUMS REINSURANCE CEDED SUBTOTAL - CEDED NON-PARTICIPATING TOTAL NON-PAR (10 45.010.249.41)</v>
          </cell>
          <cell r="D142">
            <v>90597</v>
          </cell>
        </row>
        <row r="143">
          <cell r="A143" t="str">
            <v>Equitable Life Insurance Company of Canada (The) (F180)PREMIUMS REINSURANCE CEDED SUBTOTAL - CEDED TOTAL PAR (10 45.010.249.51)</v>
          </cell>
          <cell r="B143" t="str">
            <v>Equitable Life Insurance Company of Canada (The) (F180)</v>
          </cell>
          <cell r="C143" t="str">
            <v>PREMIUMS REINSURANCE CEDED SUBTOTAL - CEDED TOTAL PAR (10 45.010.249.51)</v>
          </cell>
          <cell r="D143">
            <v>19558</v>
          </cell>
        </row>
        <row r="144">
          <cell r="A144" t="str">
            <v>Equitable Life Insurance Company of Canada (The) (F180)PREMIUMS DIRECT SUBTOTAL - DIRECT TOTAL ASIA/OTHER (10 45.020.049.89)</v>
          </cell>
          <cell r="B144" t="str">
            <v>Equitable Life Insurance Company of Canada (The) (F180)</v>
          </cell>
          <cell r="C144" t="str">
            <v>PREMIUMS DIRECT SUBTOTAL - DIRECT TOTAL ASIA/OTHER (10 45.020.049.89)</v>
          </cell>
          <cell r="D144">
            <v>1141</v>
          </cell>
        </row>
        <row r="145">
          <cell r="A145" t="str">
            <v>Equitable Life Insurance Company of Canada (The) (F180)PREMIUMS REINSURANCE CEDED SUBTOTAL - CEDED TOTAL ASIA/OTHER (10 45.020.249.89)</v>
          </cell>
          <cell r="B145" t="str">
            <v>Equitable Life Insurance Company of Canada (The) (F180)</v>
          </cell>
          <cell r="C145" t="str">
            <v>PREMIUMS REINSURANCE CEDED SUBTOTAL - CEDED TOTAL ASIA/OTHER (10 45.020.249.89)</v>
          </cell>
          <cell r="D145">
            <v>115</v>
          </cell>
        </row>
        <row r="146">
          <cell r="A146" t="str">
            <v>FaithLife Financial (J090)PREMIUMS DIRECT SUBTOTAL - DIRECT TOTAL PAR (10 45.010.049.51)</v>
          </cell>
          <cell r="B146" t="str">
            <v>FaithLife Financial (J090)</v>
          </cell>
          <cell r="C146" t="str">
            <v>PREMIUMS DIRECT SUBTOTAL - DIRECT TOTAL PAR (10 45.010.049.51)</v>
          </cell>
          <cell r="D146">
            <v>27326</v>
          </cell>
        </row>
        <row r="147">
          <cell r="A147" t="str">
            <v>FaithLife Financial (J090)PREMIUMS REINSURANCE CEDED SUBTOTAL - CEDED TOTAL PAR (10 45.010.249.51)</v>
          </cell>
          <cell r="B147" t="str">
            <v>FaithLife Financial (J090)</v>
          </cell>
          <cell r="C147" t="str">
            <v>PREMIUMS REINSURANCE CEDED SUBTOTAL - CEDED TOTAL PAR (10 45.010.249.51)</v>
          </cell>
          <cell r="D147">
            <v>1662</v>
          </cell>
        </row>
        <row r="148">
          <cell r="A148" t="str">
            <v>Foresters Life Insurance Company (F385)PREMIUMS DIRECT SUBTOTAL - DIRECT NON-PARTICIPATING ANNUITY INDIVIDUAL (10 45.010.049.11)</v>
          </cell>
          <cell r="B148" t="str">
            <v>Foresters Life Insurance Company (F385)</v>
          </cell>
          <cell r="C148" t="str">
            <v>PREMIUMS DIRECT SUBTOTAL - DIRECT NON-PARTICIPATING ANNUITY INDIVIDUAL (10 45.010.049.11)</v>
          </cell>
          <cell r="D148">
            <v>5</v>
          </cell>
        </row>
        <row r="149">
          <cell r="A149" t="str">
            <v>Foresters Life Insurance Company (F385)PREMIUMS DIRECT SUBTOTAL - DIRECT NON-PARTICIPATING ANNUITY GROUP (10 45.010.049.12)</v>
          </cell>
          <cell r="B149" t="str">
            <v>Foresters Life Insurance Company (F385)</v>
          </cell>
          <cell r="C149" t="str">
            <v>PREMIUMS DIRECT SUBTOTAL - DIRECT NON-PARTICIPATING ANNUITY GROUP (10 45.010.049.12)</v>
          </cell>
          <cell r="D149">
            <v>55039</v>
          </cell>
        </row>
        <row r="150">
          <cell r="A150" t="str">
            <v>Foresters Life Insurance Company (F385)PREMIUMS DIRECT SUBTOTAL - DIRECT NON-PARTICIPATING TOTAL NON-PAR (10 45.010.049.41)</v>
          </cell>
          <cell r="B150" t="str">
            <v>Foresters Life Insurance Company (F385)</v>
          </cell>
          <cell r="C150" t="str">
            <v>PREMIUMS DIRECT SUBTOTAL - DIRECT NON-PARTICIPATING TOTAL NON-PAR (10 45.010.049.41)</v>
          </cell>
          <cell r="D150">
            <v>140181</v>
          </cell>
        </row>
        <row r="151">
          <cell r="A151" t="str">
            <v>Foresters Life Insurance Company (F385)PREMIUMS DIRECT SUBTOTAL - DIRECT TOTAL PAR (10 45.010.049.51)</v>
          </cell>
          <cell r="B151" t="str">
            <v>Foresters Life Insurance Company (F385)</v>
          </cell>
          <cell r="C151" t="str">
            <v>PREMIUMS DIRECT SUBTOTAL - DIRECT TOTAL PAR (10 45.010.049.51)</v>
          </cell>
          <cell r="D151">
            <v>2897</v>
          </cell>
        </row>
        <row r="152">
          <cell r="A152" t="str">
            <v>Foresters Life Insurance Company (F385)PREMIUMS REINSURANCE ASSUMED SUBTOTAL - ASSUMED TOTAL PAR (10 45.010.149.51)</v>
          </cell>
          <cell r="B152" t="str">
            <v>Foresters Life Insurance Company (F385)</v>
          </cell>
          <cell r="C152" t="str">
            <v>PREMIUMS REINSURANCE ASSUMED SUBTOTAL - ASSUMED TOTAL PAR (10 45.010.149.51)</v>
          </cell>
          <cell r="D152">
            <v>8</v>
          </cell>
        </row>
        <row r="153">
          <cell r="A153" t="str">
            <v>Foresters Life Insurance Company (F385)PREMIUMS REINSURANCE CEDED SUBTOTAL - CEDED NON-PARTICIPATING ANNUITY GROUP (10 45.010.249.12)</v>
          </cell>
          <cell r="B153" t="str">
            <v>Foresters Life Insurance Company (F385)</v>
          </cell>
          <cell r="C153" t="str">
            <v>PREMIUMS REINSURANCE CEDED SUBTOTAL - CEDED NON-PARTICIPATING ANNUITY GROUP (10 45.010.249.12)</v>
          </cell>
          <cell r="D153">
            <v>-5544</v>
          </cell>
        </row>
        <row r="154">
          <cell r="A154" t="str">
            <v>Foresters Life Insurance Company (F385)PREMIUMS REINSURANCE CEDED SUBTOTAL - CEDED NON-PARTICIPATING TOTAL NON-PAR (10 45.010.249.41)</v>
          </cell>
          <cell r="B154" t="str">
            <v>Foresters Life Insurance Company (F385)</v>
          </cell>
          <cell r="C154" t="str">
            <v>PREMIUMS REINSURANCE CEDED SUBTOTAL - CEDED NON-PARTICIPATING TOTAL NON-PAR (10 45.010.249.41)</v>
          </cell>
          <cell r="D154">
            <v>27520</v>
          </cell>
        </row>
        <row r="155">
          <cell r="A155" t="str">
            <v>Foresters Life Insurance Company (F385)PREMIUMS REINSURANCE CEDED SUBTOTAL - CEDED TOTAL PAR (10 45.010.249.51)</v>
          </cell>
          <cell r="B155" t="str">
            <v>Foresters Life Insurance Company (F385)</v>
          </cell>
          <cell r="C155" t="str">
            <v>PREMIUMS REINSURANCE CEDED SUBTOTAL - CEDED TOTAL PAR (10 45.010.249.51)</v>
          </cell>
          <cell r="D155">
            <v>499</v>
          </cell>
        </row>
        <row r="156">
          <cell r="A156" t="str">
            <v>Grand Orange Lodge of British America (The) (J070)PREMIUMS DIRECT SUBTOTAL - DIRECT NON-PARTICIPATING ANNUITY INDIVIDUAL (10 45.010.049.11)</v>
          </cell>
          <cell r="B156" t="str">
            <v>Grand Orange Lodge of British America (The) (J070)</v>
          </cell>
          <cell r="C156" t="str">
            <v>PREMIUMS DIRECT SUBTOTAL - DIRECT NON-PARTICIPATING ANNUITY INDIVIDUAL (10 45.010.049.11)</v>
          </cell>
          <cell r="D156">
            <v>42</v>
          </cell>
        </row>
        <row r="157">
          <cell r="A157" t="str">
            <v>Grand Orange Lodge of British America (The) (J070)PREMIUMS DIRECT SUBTOTAL - DIRECT NON-PARTICIPATING TOTAL NON-PAR (10 45.010.049.41)</v>
          </cell>
          <cell r="B157" t="str">
            <v>Grand Orange Lodge of British America (The) (J070)</v>
          </cell>
          <cell r="C157" t="str">
            <v>PREMIUMS DIRECT SUBTOTAL - DIRECT NON-PARTICIPATING TOTAL NON-PAR (10 45.010.049.41)</v>
          </cell>
          <cell r="D157">
            <v>2106</v>
          </cell>
        </row>
        <row r="158">
          <cell r="A158" t="str">
            <v>Grand Orange Lodge of British America (The) (J070)PREMIUMS REINSURANCE CEDED SUBTOTAL - CEDED NON-PARTICIPATING TOTAL NON-PAR (10 45.010.249.41)</v>
          </cell>
          <cell r="B158" t="str">
            <v>Grand Orange Lodge of British America (The) (J070)</v>
          </cell>
          <cell r="C158" t="str">
            <v>PREMIUMS REINSURANCE CEDED SUBTOTAL - CEDED NON-PARTICIPATING TOTAL NON-PAR (10 45.010.249.41)</v>
          </cell>
          <cell r="D158">
            <v>23</v>
          </cell>
        </row>
        <row r="159">
          <cell r="A159" t="str">
            <v>Great-West Life Assurance Company (The) (F210)PREMIUMS DIRECT SUBTOTAL - DIRECT NON-PARTICIPATING ANNUITY INDIVIDUAL (10 45.010.049.11)</v>
          </cell>
          <cell r="B159" t="str">
            <v>Great-West Life Assurance Company (The) (F210)</v>
          </cell>
          <cell r="C159" t="str">
            <v>PREMIUMS DIRECT SUBTOTAL - DIRECT NON-PARTICIPATING ANNUITY INDIVIDUAL (10 45.010.049.11)</v>
          </cell>
          <cell r="D159">
            <v>402571</v>
          </cell>
        </row>
        <row r="160">
          <cell r="A160" t="str">
            <v>Great-West Life Assurance Company (The) (F210)PREMIUMS DIRECT SUBTOTAL - DIRECT NON-PARTICIPATING ANNUITY GROUP (10 45.010.049.12)</v>
          </cell>
          <cell r="B160" t="str">
            <v>Great-West Life Assurance Company (The) (F210)</v>
          </cell>
          <cell r="C160" t="str">
            <v>PREMIUMS DIRECT SUBTOTAL - DIRECT NON-PARTICIPATING ANNUITY GROUP (10 45.010.049.12)</v>
          </cell>
          <cell r="D160">
            <v>689469</v>
          </cell>
        </row>
        <row r="161">
          <cell r="A161" t="str">
            <v>Great-West Life Assurance Company (The) (F210)PREMIUMS DIRECT SUBTOTAL - DIRECT NON-PARTICIPATING TOTAL NON-PAR (10 45.010.049.41)</v>
          </cell>
          <cell r="B161" t="str">
            <v>Great-West Life Assurance Company (The) (F210)</v>
          </cell>
          <cell r="C161" t="str">
            <v>PREMIUMS DIRECT SUBTOTAL - DIRECT NON-PARTICIPATING TOTAL NON-PAR (10 45.010.049.41)</v>
          </cell>
          <cell r="D161">
            <v>8887560</v>
          </cell>
        </row>
        <row r="162">
          <cell r="A162" t="str">
            <v>Great-West Life Assurance Company (The) (F210)PREMIUMS DIRECT SUBTOTAL - DIRECT TOTAL PAR (10 45.010.049.51)</v>
          </cell>
          <cell r="B162" t="str">
            <v>Great-West Life Assurance Company (The) (F210)</v>
          </cell>
          <cell r="C162" t="str">
            <v>PREMIUMS DIRECT SUBTOTAL - DIRECT TOTAL PAR (10 45.010.049.51)</v>
          </cell>
          <cell r="D162">
            <v>2610283</v>
          </cell>
        </row>
        <row r="163">
          <cell r="A163" t="str">
            <v>Great-West Life Assurance Company (The) (F210)PREMIUMS REINSURANCE ASSUMED SUBTOTAL - ASSUMED NON-PARTICIPATING TOTAL NON-PAR (10 45.010.149.41)</v>
          </cell>
          <cell r="B163" t="str">
            <v>Great-West Life Assurance Company (The) (F210)</v>
          </cell>
          <cell r="C163" t="str">
            <v>PREMIUMS REINSURANCE ASSUMED SUBTOTAL - ASSUMED NON-PARTICIPATING TOTAL NON-PAR (10 45.010.149.41)</v>
          </cell>
          <cell r="D163">
            <v>46584</v>
          </cell>
        </row>
        <row r="164">
          <cell r="A164" t="str">
            <v>Great-West Life Assurance Company (The) (F210)PREMIUMS REINSURANCE ASSUMED SUBTOTAL - ASSUMED TOTAL PAR (10 45.010.149.51)</v>
          </cell>
          <cell r="B164" t="str">
            <v>Great-West Life Assurance Company (The) (F210)</v>
          </cell>
          <cell r="C164" t="str">
            <v>PREMIUMS REINSURANCE ASSUMED SUBTOTAL - ASSUMED TOTAL PAR (10 45.010.149.51)</v>
          </cell>
          <cell r="D164">
            <v>396</v>
          </cell>
        </row>
        <row r="165">
          <cell r="A165" t="str">
            <v>Great-West Life Assurance Company (The) (F210)PREMIUMS REINSURANCE CEDED SUBTOTAL - CEDED NON-PARTICIPATING ANNUITY GROUP (10 45.010.249.12)</v>
          </cell>
          <cell r="B165" t="str">
            <v>Great-West Life Assurance Company (The) (F210)</v>
          </cell>
          <cell r="C165" t="str">
            <v>PREMIUMS REINSURANCE CEDED SUBTOTAL - CEDED NON-PARTICIPATING ANNUITY GROUP (10 45.010.249.12)</v>
          </cell>
          <cell r="D165">
            <v>1003</v>
          </cell>
        </row>
        <row r="166">
          <cell r="A166" t="str">
            <v>Great-West Life Assurance Company (The) (F210)PREMIUMS REINSURANCE CEDED SUBTOTAL - CEDED NON-PARTICIPATING TOTAL NON-PAR (10 45.010.249.41)</v>
          </cell>
          <cell r="B166" t="str">
            <v>Great-West Life Assurance Company (The) (F210)</v>
          </cell>
          <cell r="C166" t="str">
            <v>PREMIUMS REINSURANCE CEDED SUBTOTAL - CEDED NON-PARTICIPATING TOTAL NON-PAR (10 45.010.249.41)</v>
          </cell>
          <cell r="D166">
            <v>2194354</v>
          </cell>
        </row>
        <row r="167">
          <cell r="A167" t="str">
            <v>Great-West Life Assurance Company (The) (F210)PREMIUMS REINSURANCE CEDED SUBTOTAL - CEDED TOTAL PAR (10 45.010.249.51)</v>
          </cell>
          <cell r="B167" t="str">
            <v>Great-West Life Assurance Company (The) (F210)</v>
          </cell>
          <cell r="C167" t="str">
            <v>PREMIUMS REINSURANCE CEDED SUBTOTAL - CEDED TOTAL PAR (10 45.010.249.51)</v>
          </cell>
          <cell r="D167">
            <v>64865</v>
          </cell>
        </row>
        <row r="168">
          <cell r="A168" t="str">
            <v>Great-West Life Assurance Company (The) (F210)PREMIUMS DIRECT SUBTOTAL - DIRECT U.S.A. NON-PARTICIPATING ANNUITY INDIVIDUAL (10 45.020.049.11)</v>
          </cell>
          <cell r="B168" t="str">
            <v>Great-West Life Assurance Company (The) (F210)</v>
          </cell>
          <cell r="C168" t="str">
            <v>PREMIUMS DIRECT SUBTOTAL - DIRECT U.S.A. NON-PARTICIPATING ANNUITY INDIVIDUAL (10 45.020.049.11)</v>
          </cell>
          <cell r="D168">
            <v>867</v>
          </cell>
        </row>
        <row r="169">
          <cell r="A169" t="str">
            <v>Great-West Life Assurance Company (The) (F210)PREMIUMS DIRECT SUBTOTAL - DIRECT U.S.A. NON-PARTICIPATING ANNUITY GROUP (10 45.020.049.12)</v>
          </cell>
          <cell r="B169" t="str">
            <v>Great-West Life Assurance Company (The) (F210)</v>
          </cell>
          <cell r="C169" t="str">
            <v>PREMIUMS DIRECT SUBTOTAL - DIRECT U.S.A. NON-PARTICIPATING ANNUITY GROUP (10 45.020.049.12)</v>
          </cell>
          <cell r="D169">
            <v>1313</v>
          </cell>
        </row>
        <row r="170">
          <cell r="A170" t="str">
            <v>Great-West Life Assurance Company (The) (F210)PREMIUMS DIRECT SUBTOTAL - DIRECT U.S.A. NON-PARTICIPATING TOTAL NON-PAR (10 45.020.049.41)</v>
          </cell>
          <cell r="B170" t="str">
            <v>Great-West Life Assurance Company (The) (F210)</v>
          </cell>
          <cell r="C170" t="str">
            <v>PREMIUMS DIRECT SUBTOTAL - DIRECT U.S.A. NON-PARTICIPATING TOTAL NON-PAR (10 45.020.049.41)</v>
          </cell>
          <cell r="D170">
            <v>77345</v>
          </cell>
        </row>
        <row r="171">
          <cell r="A171" t="str">
            <v>Great-West Life Assurance Company (The) (F210)PREMIUMS DIRECT SUBTOTAL - DIRECT U.S.A. TOTAL PAR (10 45.020.049.51)</v>
          </cell>
          <cell r="B171" t="str">
            <v>Great-West Life Assurance Company (The) (F210)</v>
          </cell>
          <cell r="C171" t="str">
            <v>PREMIUMS DIRECT SUBTOTAL - DIRECT U.S.A. TOTAL PAR (10 45.020.049.51)</v>
          </cell>
          <cell r="D171">
            <v>79105</v>
          </cell>
        </row>
        <row r="172">
          <cell r="A172" t="str">
            <v>Great-West Life Assurance Company (The) (F210)PREMIUMS DIRECT SUBTOTAL - DIRECT TOTAL U.S.A. (10 45.020.049.76)</v>
          </cell>
          <cell r="B172" t="str">
            <v>Great-West Life Assurance Company (The) (F210)</v>
          </cell>
          <cell r="C172" t="str">
            <v>PREMIUMS DIRECT SUBTOTAL - DIRECT TOTAL U.S.A. (10 45.020.049.76)</v>
          </cell>
          <cell r="D172">
            <v>156450</v>
          </cell>
        </row>
        <row r="173">
          <cell r="A173" t="str">
            <v>Great-West Life Assurance Company (The) (F210)PREMIUMS DIRECT SUBTOTAL - DIRECT TOTAL EUROPE (10 45.020.049.84)</v>
          </cell>
          <cell r="B173" t="str">
            <v>Great-West Life Assurance Company (The) (F210)</v>
          </cell>
          <cell r="C173" t="str">
            <v>PREMIUMS DIRECT SUBTOTAL - DIRECT TOTAL EUROPE (10 45.020.049.84)</v>
          </cell>
          <cell r="D173">
            <v>932025</v>
          </cell>
        </row>
        <row r="174">
          <cell r="A174" t="str">
            <v>Great-West Life Assurance Company (The) (F210)PREMIUMS REINSURANCE ASSUMED SUBTOTAL - ASSUMED U.S.A. NON-PARTICIPATING TOTAL NON-PAR (10 45.020.149.41)</v>
          </cell>
          <cell r="B174" t="str">
            <v>Great-West Life Assurance Company (The) (F210)</v>
          </cell>
          <cell r="C174" t="str">
            <v>PREMIUMS REINSURANCE ASSUMED SUBTOTAL - ASSUMED U.S.A. NON-PARTICIPATING TOTAL NON-PAR (10 45.020.149.41)</v>
          </cell>
          <cell r="D174">
            <v>6258</v>
          </cell>
        </row>
        <row r="175">
          <cell r="A175" t="str">
            <v>Great-West Life Assurance Company (The) (F210)PREMIUMS REINSURANCE ASSUMED SUBTOTAL - ASSUMED U.S.A. TOTAL PAR (10 45.020.149.51)</v>
          </cell>
          <cell r="B175" t="str">
            <v>Great-West Life Assurance Company (The) (F210)</v>
          </cell>
          <cell r="C175" t="str">
            <v>PREMIUMS REINSURANCE ASSUMED SUBTOTAL - ASSUMED U.S.A. TOTAL PAR (10 45.020.149.51)</v>
          </cell>
          <cell r="D175">
            <v>3653</v>
          </cell>
        </row>
        <row r="176">
          <cell r="A176" t="str">
            <v>Great-West Life Assurance Company (The) (F210)PREMIUMS REINSURANCE ASSUMED SUBTOTAL - ASSUMED TOTAL U.S.A. (10 45.020.149.76)</v>
          </cell>
          <cell r="B176" t="str">
            <v>Great-West Life Assurance Company (The) (F210)</v>
          </cell>
          <cell r="C176" t="str">
            <v>PREMIUMS REINSURANCE ASSUMED SUBTOTAL - ASSUMED TOTAL U.S.A. (10 45.020.149.76)</v>
          </cell>
          <cell r="D176">
            <v>9911</v>
          </cell>
        </row>
        <row r="177">
          <cell r="A177" t="str">
            <v>Great-West Life Assurance Company (The) (F210)PREMIUMS REINSURANCE ASSUMED SUBTOTAL - ASSUMED TOTAL EUROPE (10 45.020.149.84)</v>
          </cell>
          <cell r="B177" t="str">
            <v>Great-West Life Assurance Company (The) (F210)</v>
          </cell>
          <cell r="C177" t="str">
            <v>PREMIUMS REINSURANCE ASSUMED SUBTOTAL - ASSUMED TOTAL EUROPE (10 45.020.149.84)</v>
          </cell>
          <cell r="D177">
            <v>4337531</v>
          </cell>
        </row>
        <row r="178">
          <cell r="A178" t="str">
            <v>Great-West Life Assurance Company (The) (F210)PREMIUMS REINSURANCE CEDED SUBTOTAL - CEDED U.S.A. NON-PARTICIPATING ANNUITY INDIVIDUAL (10 45.020.249.11)</v>
          </cell>
          <cell r="B178" t="str">
            <v>Great-West Life Assurance Company (The) (F210)</v>
          </cell>
          <cell r="C178" t="str">
            <v>PREMIUMS REINSURANCE CEDED SUBTOTAL - CEDED U.S.A. NON-PARTICIPATING ANNUITY INDIVIDUAL (10 45.020.249.11)</v>
          </cell>
          <cell r="D178">
            <v>850</v>
          </cell>
        </row>
        <row r="179">
          <cell r="A179" t="str">
            <v>Great-West Life Assurance Company (The) (F210)PREMIUMS REINSURANCE CEDED SUBTOTAL - CEDED U.S.A. NON-PARTICIPATING ANNUITY GROUP (10 45.020.249.12)</v>
          </cell>
          <cell r="B179" t="str">
            <v>Great-West Life Assurance Company (The) (F210)</v>
          </cell>
          <cell r="C179" t="str">
            <v>PREMIUMS REINSURANCE CEDED SUBTOTAL - CEDED U.S.A. NON-PARTICIPATING ANNUITY GROUP (10 45.020.249.12)</v>
          </cell>
          <cell r="D179">
            <v>1313</v>
          </cell>
        </row>
        <row r="180">
          <cell r="A180" t="str">
            <v>Great-West Life Assurance Company (The) (F210)PREMIUMS REINSURANCE CEDED SUBTOTAL - CEDED U.S.A. NON-PARTICIPATING TOTAL NON-PAR (10 45.020.249.41)</v>
          </cell>
          <cell r="B180" t="str">
            <v>Great-West Life Assurance Company (The) (F210)</v>
          </cell>
          <cell r="C180" t="str">
            <v>PREMIUMS REINSURANCE CEDED SUBTOTAL - CEDED U.S.A. NON-PARTICIPATING TOTAL NON-PAR (10 45.020.249.41)</v>
          </cell>
          <cell r="D180">
            <v>28849</v>
          </cell>
        </row>
        <row r="181">
          <cell r="A181" t="str">
            <v>Great-West Life Assurance Company (The) (F210)PREMIUMS REINSURANCE CEDED SUBTOTAL - CEDED U.S.A. TOTAL PAR (10 45.020.249.51)</v>
          </cell>
          <cell r="B181" t="str">
            <v>Great-West Life Assurance Company (The) (F210)</v>
          </cell>
          <cell r="C181" t="str">
            <v>PREMIUMS REINSURANCE CEDED SUBTOTAL - CEDED U.S.A. TOTAL PAR (10 45.020.249.51)</v>
          </cell>
          <cell r="D181">
            <v>7862</v>
          </cell>
        </row>
        <row r="182">
          <cell r="A182" t="str">
            <v>Great-West Life Assurance Company (The) (F210)PREMIUMS REINSURANCE CEDED SUBTOTAL - CEDED TOTAL U.S.A. (10 45.020.249.76)</v>
          </cell>
          <cell r="B182" t="str">
            <v>Great-West Life Assurance Company (The) (F210)</v>
          </cell>
          <cell r="C182" t="str">
            <v>PREMIUMS REINSURANCE CEDED SUBTOTAL - CEDED TOTAL U.S.A. (10 45.020.249.76)</v>
          </cell>
          <cell r="D182">
            <v>36711</v>
          </cell>
        </row>
        <row r="183">
          <cell r="A183" t="str">
            <v>Great-West Life Assurance Company (The) (F210)PREMIUMS REINSURANCE CEDED SUBTOTAL - CEDED TOTAL EUROPE (10 45.020.249.84)</v>
          </cell>
          <cell r="B183" t="str">
            <v>Great-West Life Assurance Company (The) (F210)</v>
          </cell>
          <cell r="C183" t="str">
            <v>PREMIUMS REINSURANCE CEDED SUBTOTAL - CEDED TOTAL EUROPE (10 45.020.249.84)</v>
          </cell>
          <cell r="D183">
            <v>511403</v>
          </cell>
        </row>
        <row r="184">
          <cell r="A184" t="str">
            <v>Independent Order of Foresters (The) (J080)PREMIUMS DIRECT SUBTOTAL - DIRECT NON-PARTICIPATING ANNUITY INDIVIDUAL (10 45.010.049.11)</v>
          </cell>
          <cell r="B184" t="str">
            <v>Independent Order of Foresters (The) (J080)</v>
          </cell>
          <cell r="C184" t="str">
            <v>PREMIUMS DIRECT SUBTOTAL - DIRECT NON-PARTICIPATING ANNUITY INDIVIDUAL (10 45.010.049.11)</v>
          </cell>
          <cell r="D184">
            <v>5</v>
          </cell>
        </row>
        <row r="185">
          <cell r="A185" t="str">
            <v>Independent Order of Foresters (The) (J080)PREMIUMS DIRECT SUBTOTAL - DIRECT NON-PARTICIPATING ANNUITY GROUP (10 45.010.049.12)</v>
          </cell>
          <cell r="B185" t="str">
            <v>Independent Order of Foresters (The) (J080)</v>
          </cell>
          <cell r="C185" t="str">
            <v>PREMIUMS DIRECT SUBTOTAL - DIRECT NON-PARTICIPATING ANNUITY GROUP (10 45.010.049.12)</v>
          </cell>
          <cell r="D185">
            <v>55039</v>
          </cell>
        </row>
        <row r="186">
          <cell r="A186" t="str">
            <v>Independent Order of Foresters (The) (J080)PREMIUMS DIRECT SUBTOTAL - DIRECT NON-PARTICIPATING TOTAL NON-PAR (10 45.010.049.41)</v>
          </cell>
          <cell r="B186" t="str">
            <v>Independent Order of Foresters (The) (J080)</v>
          </cell>
          <cell r="C186" t="str">
            <v>PREMIUMS DIRECT SUBTOTAL - DIRECT NON-PARTICIPATING TOTAL NON-PAR (10 45.010.049.41)</v>
          </cell>
          <cell r="D186">
            <v>140181</v>
          </cell>
        </row>
        <row r="187">
          <cell r="A187" t="str">
            <v>Independent Order of Foresters (The) (J080)PREMIUMS DIRECT SUBTOTAL - DIRECT TOTAL PAR (10 45.010.049.51)</v>
          </cell>
          <cell r="B187" t="str">
            <v>Independent Order of Foresters (The) (J080)</v>
          </cell>
          <cell r="C187" t="str">
            <v>PREMIUMS DIRECT SUBTOTAL - DIRECT TOTAL PAR (10 45.010.049.51)</v>
          </cell>
          <cell r="D187">
            <v>29209</v>
          </cell>
        </row>
        <row r="188">
          <cell r="A188" t="str">
            <v>Independent Order of Foresters (The) (J080)PREMIUMS REINSURANCE ASSUMED SUBTOTAL - ASSUMED TOTAL PAR (10 45.010.149.51)</v>
          </cell>
          <cell r="B188" t="str">
            <v>Independent Order of Foresters (The) (J080)</v>
          </cell>
          <cell r="C188" t="str">
            <v>PREMIUMS REINSURANCE ASSUMED SUBTOTAL - ASSUMED TOTAL PAR (10 45.010.149.51)</v>
          </cell>
          <cell r="D188">
            <v>4075</v>
          </cell>
        </row>
        <row r="189">
          <cell r="A189" t="str">
            <v>Independent Order of Foresters (The) (J080)PREMIUMS REINSURANCE CEDED SUBTOTAL - CEDED NON-PARTICIPATING ANNUITY GROUP (10 45.010.249.12)</v>
          </cell>
          <cell r="B189" t="str">
            <v>Independent Order of Foresters (The) (J080)</v>
          </cell>
          <cell r="C189" t="str">
            <v>PREMIUMS REINSURANCE CEDED SUBTOTAL - CEDED NON-PARTICIPATING ANNUITY GROUP (10 45.010.249.12)</v>
          </cell>
          <cell r="D189">
            <v>-5544</v>
          </cell>
        </row>
        <row r="190">
          <cell r="A190" t="str">
            <v>Independent Order of Foresters (The) (J080)PREMIUMS REINSURANCE CEDED SUBTOTAL - CEDED NON-PARTICIPATING TOTAL NON-PAR (10 45.010.249.41)</v>
          </cell>
          <cell r="B190" t="str">
            <v>Independent Order of Foresters (The) (J080)</v>
          </cell>
          <cell r="C190" t="str">
            <v>PREMIUMS REINSURANCE CEDED SUBTOTAL - CEDED NON-PARTICIPATING TOTAL NON-PAR (10 45.010.249.41)</v>
          </cell>
          <cell r="D190">
            <v>27320</v>
          </cell>
        </row>
        <row r="191">
          <cell r="A191" t="str">
            <v>Independent Order of Foresters (The) (J080)PREMIUMS REINSURANCE CEDED SUBTOTAL - CEDED TOTAL PAR (10 45.010.249.51)</v>
          </cell>
          <cell r="B191" t="str">
            <v>Independent Order of Foresters (The) (J080)</v>
          </cell>
          <cell r="C191" t="str">
            <v>PREMIUMS REINSURANCE CEDED SUBTOTAL - CEDED TOTAL PAR (10 45.010.249.51)</v>
          </cell>
          <cell r="D191">
            <v>1069</v>
          </cell>
        </row>
        <row r="192">
          <cell r="A192" t="str">
            <v>Independent Order of Foresters (The) (J080)PREMIUMS DIRECT SUBTOTAL - DIRECT U.S.A. TOTAL PAR (10 45.020.049.51)</v>
          </cell>
          <cell r="B192" t="str">
            <v>Independent Order of Foresters (The) (J080)</v>
          </cell>
          <cell r="C192" t="str">
            <v>PREMIUMS DIRECT SUBTOTAL - DIRECT U.S.A. TOTAL PAR (10 45.020.049.51)</v>
          </cell>
          <cell r="D192">
            <v>331894</v>
          </cell>
        </row>
        <row r="193">
          <cell r="A193" t="str">
            <v>Independent Order of Foresters (The) (J080)PREMIUMS DIRECT SUBTOTAL - DIRECT TOTAL U.S.A. (10 45.020.049.76)</v>
          </cell>
          <cell r="B193" t="str">
            <v>Independent Order of Foresters (The) (J080)</v>
          </cell>
          <cell r="C193" t="str">
            <v>PREMIUMS DIRECT SUBTOTAL - DIRECT TOTAL U.S.A. (10 45.020.049.76)</v>
          </cell>
          <cell r="D193">
            <v>331894</v>
          </cell>
        </row>
        <row r="194">
          <cell r="A194" t="str">
            <v>Independent Order of Foresters (The) (J080)PREMIUMS DIRECT SUBTOTAL - DIRECT TOTAL EUROPE (10 45.020.049.84)</v>
          </cell>
          <cell r="B194" t="str">
            <v>Independent Order of Foresters (The) (J080)</v>
          </cell>
          <cell r="C194" t="str">
            <v>PREMIUMS DIRECT SUBTOTAL - DIRECT TOTAL EUROPE (10 45.020.049.84)</v>
          </cell>
          <cell r="D194">
            <v>22619</v>
          </cell>
        </row>
        <row r="195">
          <cell r="A195" t="str">
            <v>Independent Order of Foresters (The) (J080)PREMIUMS REINSURANCE CEDED SUBTOTAL - CEDED U.S.A. TOTAL PAR (10 45.020.249.51)</v>
          </cell>
          <cell r="B195" t="str">
            <v>Independent Order of Foresters (The) (J080)</v>
          </cell>
          <cell r="C195" t="str">
            <v>PREMIUMS REINSURANCE CEDED SUBTOTAL - CEDED U.S.A. TOTAL PAR (10 45.020.249.51)</v>
          </cell>
          <cell r="D195">
            <v>29723</v>
          </cell>
        </row>
        <row r="196">
          <cell r="A196" t="str">
            <v>Independent Order of Foresters (The) (J080)PREMIUMS REINSURANCE CEDED SUBTOTAL - CEDED TOTAL U.S.A. (10 45.020.249.76)</v>
          </cell>
          <cell r="B196" t="str">
            <v>Independent Order of Foresters (The) (J080)</v>
          </cell>
          <cell r="C196" t="str">
            <v>PREMIUMS REINSURANCE CEDED SUBTOTAL - CEDED TOTAL U.S.A. (10 45.020.249.76)</v>
          </cell>
          <cell r="D196">
            <v>29723</v>
          </cell>
        </row>
        <row r="197">
          <cell r="A197" t="str">
            <v>Independent Order of Foresters (The) (Life) (I006)PREMIUMS DIRECT SUBTOTAL - DIRECT NON-PARTICIPATING ANNUITY INDIVIDUAL (10 45.010.049.11)</v>
          </cell>
          <cell r="B197" t="str">
            <v>Independent Order of Foresters (The) (Life) (I006)</v>
          </cell>
          <cell r="C197" t="str">
            <v>PREMIUMS DIRECT SUBTOTAL - DIRECT NON-PARTICIPATING ANNUITY INDIVIDUAL (10 45.010.049.11)</v>
          </cell>
          <cell r="D197">
            <v>5</v>
          </cell>
        </row>
        <row r="198">
          <cell r="A198" t="str">
            <v>Independent Order of Foresters (The) (Life) (I006)PREMIUMS DIRECT SUBTOTAL - DIRECT NON-PARTICIPATING ANNUITY GROUP (10 45.010.049.12)</v>
          </cell>
          <cell r="B198" t="str">
            <v>Independent Order of Foresters (The) (Life) (I006)</v>
          </cell>
          <cell r="C198" t="str">
            <v>PREMIUMS DIRECT SUBTOTAL - DIRECT NON-PARTICIPATING ANNUITY GROUP (10 45.010.049.12)</v>
          </cell>
          <cell r="D198">
            <v>55039</v>
          </cell>
        </row>
        <row r="199">
          <cell r="A199" t="str">
            <v>Independent Order of Foresters (The) (Life) (I006)PREMIUMS DIRECT SUBTOTAL - DIRECT NON-PARTICIPATING TOTAL NON-PAR (10 45.010.049.41)</v>
          </cell>
          <cell r="B199" t="str">
            <v>Independent Order of Foresters (The) (Life) (I006)</v>
          </cell>
          <cell r="C199" t="str">
            <v>PREMIUMS DIRECT SUBTOTAL - DIRECT NON-PARTICIPATING TOTAL NON-PAR (10 45.010.049.41)</v>
          </cell>
          <cell r="D199">
            <v>140181</v>
          </cell>
        </row>
        <row r="200">
          <cell r="A200" t="str">
            <v>Independent Order of Foresters (The) (Life) (I006)PREMIUMS DIRECT SUBTOTAL - DIRECT TOTAL PAR (10 45.010.049.51)</v>
          </cell>
          <cell r="B200" t="str">
            <v>Independent Order of Foresters (The) (Life) (I006)</v>
          </cell>
          <cell r="C200" t="str">
            <v>PREMIUMS DIRECT SUBTOTAL - DIRECT TOTAL PAR (10 45.010.049.51)</v>
          </cell>
          <cell r="D200">
            <v>29209</v>
          </cell>
        </row>
        <row r="201">
          <cell r="A201" t="str">
            <v>Independent Order of Foresters (The) (Life) (I006)PREMIUMS REINSURANCE ASSUMED SUBTOTAL - ASSUMED TOTAL PAR (10 45.010.149.51)</v>
          </cell>
          <cell r="B201" t="str">
            <v>Independent Order of Foresters (The) (Life) (I006)</v>
          </cell>
          <cell r="C201" t="str">
            <v>PREMIUMS REINSURANCE ASSUMED SUBTOTAL - ASSUMED TOTAL PAR (10 45.010.149.51)</v>
          </cell>
          <cell r="D201">
            <v>4075</v>
          </cell>
        </row>
        <row r="202">
          <cell r="A202" t="str">
            <v>Independent Order of Foresters (The) (Life) (I006)PREMIUMS REINSURANCE CEDED SUBTOTAL - CEDED NON-PARTICIPATING ANNUITY GROUP (10 45.010.249.12)</v>
          </cell>
          <cell r="B202" t="str">
            <v>Independent Order of Foresters (The) (Life) (I006)</v>
          </cell>
          <cell r="C202" t="str">
            <v>PREMIUMS REINSURANCE CEDED SUBTOTAL - CEDED NON-PARTICIPATING ANNUITY GROUP (10 45.010.249.12)</v>
          </cell>
          <cell r="D202">
            <v>-5544</v>
          </cell>
        </row>
        <row r="203">
          <cell r="A203" t="str">
            <v>Independent Order of Foresters (The) (Life) (I006)PREMIUMS REINSURANCE CEDED SUBTOTAL - CEDED NON-PARTICIPATING TOTAL NON-PAR (10 45.010.249.41)</v>
          </cell>
          <cell r="B203" t="str">
            <v>Independent Order of Foresters (The) (Life) (I006)</v>
          </cell>
          <cell r="C203" t="str">
            <v>PREMIUMS REINSURANCE CEDED SUBTOTAL - CEDED NON-PARTICIPATING TOTAL NON-PAR (10 45.010.249.41)</v>
          </cell>
          <cell r="D203">
            <v>27320</v>
          </cell>
        </row>
        <row r="204">
          <cell r="A204" t="str">
            <v>Independent Order of Foresters (The) (Life) (I006)PREMIUMS REINSURANCE CEDED SUBTOTAL - CEDED TOTAL PAR (10 45.010.249.51)</v>
          </cell>
          <cell r="B204" t="str">
            <v>Independent Order of Foresters (The) (Life) (I006)</v>
          </cell>
          <cell r="C204" t="str">
            <v>PREMIUMS REINSURANCE CEDED SUBTOTAL - CEDED TOTAL PAR (10 45.010.249.51)</v>
          </cell>
          <cell r="D204">
            <v>1069</v>
          </cell>
        </row>
        <row r="205">
          <cell r="A205" t="str">
            <v>Independent Order of Foresters (The) (Life) (I006)PREMIUMS DIRECT SUBTOTAL - DIRECT U.S.A. TOTAL PAR (10 45.020.049.51)</v>
          </cell>
          <cell r="B205" t="str">
            <v>Independent Order of Foresters (The) (Life) (I006)</v>
          </cell>
          <cell r="C205" t="str">
            <v>PREMIUMS DIRECT SUBTOTAL - DIRECT U.S.A. TOTAL PAR (10 45.020.049.51)</v>
          </cell>
          <cell r="D205">
            <v>331894</v>
          </cell>
        </row>
        <row r="206">
          <cell r="A206" t="str">
            <v>Independent Order of Foresters (The) (Life) (I006)PREMIUMS DIRECT SUBTOTAL - DIRECT TOTAL U.S.A. (10 45.020.049.76)</v>
          </cell>
          <cell r="B206" t="str">
            <v>Independent Order of Foresters (The) (Life) (I006)</v>
          </cell>
          <cell r="C206" t="str">
            <v>PREMIUMS DIRECT SUBTOTAL - DIRECT TOTAL U.S.A. (10 45.020.049.76)</v>
          </cell>
          <cell r="D206">
            <v>331894</v>
          </cell>
        </row>
        <row r="207">
          <cell r="A207" t="str">
            <v>Independent Order of Foresters (The) (Life) (I006)PREMIUMS DIRECT SUBTOTAL - DIRECT TOTAL EUROPE (10 45.020.049.84)</v>
          </cell>
          <cell r="B207" t="str">
            <v>Independent Order of Foresters (The) (Life) (I006)</v>
          </cell>
          <cell r="C207" t="str">
            <v>PREMIUMS DIRECT SUBTOTAL - DIRECT TOTAL EUROPE (10 45.020.049.84)</v>
          </cell>
          <cell r="D207">
            <v>22619</v>
          </cell>
        </row>
        <row r="208">
          <cell r="A208" t="str">
            <v>Independent Order of Foresters (The) (Life) (I006)PREMIUMS REINSURANCE CEDED SUBTOTAL - CEDED U.S.A. TOTAL PAR (10 45.020.249.51)</v>
          </cell>
          <cell r="B208" t="str">
            <v>Independent Order of Foresters (The) (Life) (I006)</v>
          </cell>
          <cell r="C208" t="str">
            <v>PREMIUMS REINSURANCE CEDED SUBTOTAL - CEDED U.S.A. TOTAL PAR (10 45.020.249.51)</v>
          </cell>
          <cell r="D208">
            <v>29723</v>
          </cell>
        </row>
        <row r="209">
          <cell r="A209" t="str">
            <v>Independent Order of Foresters (The) (Life) (I006)PREMIUMS REINSURANCE CEDED SUBTOTAL - CEDED TOTAL U.S.A. (10 45.020.249.76)</v>
          </cell>
          <cell r="B209" t="str">
            <v>Independent Order of Foresters (The) (Life) (I006)</v>
          </cell>
          <cell r="C209" t="str">
            <v>PREMIUMS REINSURANCE CEDED SUBTOTAL - CEDED TOTAL U.S.A. (10 45.020.249.76)</v>
          </cell>
          <cell r="D209">
            <v>29723</v>
          </cell>
        </row>
        <row r="210">
          <cell r="A210" t="str">
            <v>Industrial Alliance Pacific Insurance and Financial Services Inc. (F330)PREMIUMS DIRECT SUBTOTAL - DIRECT NON-PARTICIPATING ANNUITY INDIVIDUAL (10 45.010.049.11)</v>
          </cell>
          <cell r="B210" t="str">
            <v>Industrial Alliance Pacific Insurance and Financial Services Inc. (F330)</v>
          </cell>
          <cell r="C210" t="str">
            <v>PREMIUMS DIRECT SUBTOTAL - DIRECT NON-PARTICIPATING ANNUITY INDIVIDUAL (10 45.010.049.11)</v>
          </cell>
          <cell r="D210">
            <v>71584</v>
          </cell>
        </row>
        <row r="211">
          <cell r="A211" t="str">
            <v>Industrial Alliance Pacific Insurance and Financial Services Inc. (F330)PREMIUMS DIRECT SUBTOTAL - DIRECT NON-PARTICIPATING ANNUITY GROUP (10 45.010.049.12)</v>
          </cell>
          <cell r="B211" t="str">
            <v>Industrial Alliance Pacific Insurance and Financial Services Inc. (F330)</v>
          </cell>
          <cell r="C211" t="str">
            <v>PREMIUMS DIRECT SUBTOTAL - DIRECT NON-PARTICIPATING ANNUITY GROUP (10 45.010.049.12)</v>
          </cell>
          <cell r="D211">
            <v>2525</v>
          </cell>
        </row>
        <row r="212">
          <cell r="A212" t="str">
            <v>Industrial Alliance Pacific Insurance and Financial Services Inc. (F330)PREMIUMS DIRECT SUBTOTAL - DIRECT NON-PARTICIPATING TOTAL NON-PAR (10 45.010.049.41)</v>
          </cell>
          <cell r="B212" t="str">
            <v>Industrial Alliance Pacific Insurance and Financial Services Inc. (F330)</v>
          </cell>
          <cell r="C212" t="str">
            <v>PREMIUMS DIRECT SUBTOTAL - DIRECT NON-PARTICIPATING TOTAL NON-PAR (10 45.010.049.41)</v>
          </cell>
          <cell r="D212">
            <v>674765</v>
          </cell>
        </row>
        <row r="213">
          <cell r="A213" t="str">
            <v>Industrial Alliance Pacific Insurance and Financial Services Inc. (F330)PREMIUMS DIRECT SUBTOTAL - DIRECT TOTAL PAR (10 45.010.049.51)</v>
          </cell>
          <cell r="B213" t="str">
            <v>Industrial Alliance Pacific Insurance and Financial Services Inc. (F330)</v>
          </cell>
          <cell r="C213" t="str">
            <v>PREMIUMS DIRECT SUBTOTAL - DIRECT TOTAL PAR (10 45.010.049.51)</v>
          </cell>
          <cell r="D213">
            <v>6034</v>
          </cell>
        </row>
        <row r="214">
          <cell r="A214" t="str">
            <v>Industrial Alliance Pacific Insurance and Financial Services Inc. (F330)PREMIUMS REINSURANCE CEDED SUBTOTAL - CEDED NON-PARTICIPATING ANNUITY INDIVIDUAL (10 45.010.249.11)</v>
          </cell>
          <cell r="B214" t="str">
            <v>Industrial Alliance Pacific Insurance and Financial Services Inc. (F330)</v>
          </cell>
          <cell r="C214" t="str">
            <v>PREMIUMS REINSURANCE CEDED SUBTOTAL - CEDED NON-PARTICIPATING ANNUITY INDIVIDUAL (10 45.010.249.11)</v>
          </cell>
          <cell r="D214">
            <v>13157</v>
          </cell>
        </row>
        <row r="215">
          <cell r="A215" t="str">
            <v>Industrial Alliance Pacific Insurance and Financial Services Inc. (F330)PREMIUMS REINSURANCE CEDED SUBTOTAL - CEDED NON-PARTICIPATING ANNUITY GROUP (10 45.010.249.12)</v>
          </cell>
          <cell r="B215" t="str">
            <v>Industrial Alliance Pacific Insurance and Financial Services Inc. (F330)</v>
          </cell>
          <cell r="C215" t="str">
            <v>PREMIUMS REINSURANCE CEDED SUBTOTAL - CEDED NON-PARTICIPATING ANNUITY GROUP (10 45.010.249.12)</v>
          </cell>
          <cell r="D215">
            <v>670</v>
          </cell>
        </row>
        <row r="216">
          <cell r="A216" t="str">
            <v>Industrial Alliance Pacific Insurance and Financial Services Inc. (F330)PREMIUMS REINSURANCE CEDED SUBTOTAL - CEDED NON-PARTICIPATING TOTAL NON-PAR (10 45.010.249.41)</v>
          </cell>
          <cell r="B216" t="str">
            <v>Industrial Alliance Pacific Insurance and Financial Services Inc. (F330)</v>
          </cell>
          <cell r="C216" t="str">
            <v>PREMIUMS REINSURANCE CEDED SUBTOTAL - CEDED NON-PARTICIPATING TOTAL NON-PAR (10 45.010.249.41)</v>
          </cell>
          <cell r="D216">
            <v>84165</v>
          </cell>
        </row>
        <row r="217">
          <cell r="A217" t="str">
            <v>Industrial Alliance Pacific Insurance and Financial Services Inc. (F330)PREMIUMS REINSURANCE CEDED SUBTOTAL - CEDED TOTAL PAR (10 45.010.249.51)</v>
          </cell>
          <cell r="B217" t="str">
            <v>Industrial Alliance Pacific Insurance and Financial Services Inc. (F330)</v>
          </cell>
          <cell r="C217" t="str">
            <v>PREMIUMS REINSURANCE CEDED SUBTOTAL - CEDED TOTAL PAR (10 45.010.249.51)</v>
          </cell>
          <cell r="D217">
            <v>567</v>
          </cell>
        </row>
        <row r="218">
          <cell r="A218" t="str">
            <v>Industrial Alliance Pacific Insurance and Financial Services Inc. (F330)PREMIUMS DIRECT SUBTOTAL - DIRECT U.S.A. NON-PARTICIPATING ANNUITY INDIVIDUAL (10 45.020.049.11)</v>
          </cell>
          <cell r="B218" t="str">
            <v>Industrial Alliance Pacific Insurance and Financial Services Inc. (F330)</v>
          </cell>
          <cell r="C218" t="str">
            <v>PREMIUMS DIRECT SUBTOTAL - DIRECT U.S.A. NON-PARTICIPATING ANNUITY INDIVIDUAL (10 45.020.049.11)</v>
          </cell>
          <cell r="D218">
            <v>78899</v>
          </cell>
        </row>
        <row r="219">
          <cell r="A219" t="str">
            <v>Industrial Alliance Pacific Insurance and Financial Services Inc. (F330)PREMIUMS DIRECT SUBTOTAL - DIRECT U.S.A. NON-PARTICIPATING TOTAL NON-PAR (10 45.020.049.41)</v>
          </cell>
          <cell r="B219" t="str">
            <v>Industrial Alliance Pacific Insurance and Financial Services Inc. (F330)</v>
          </cell>
          <cell r="C219" t="str">
            <v>PREMIUMS DIRECT SUBTOTAL - DIRECT U.S.A. NON-PARTICIPATING TOTAL NON-PAR (10 45.020.049.41)</v>
          </cell>
          <cell r="D219">
            <v>89562</v>
          </cell>
        </row>
        <row r="220">
          <cell r="A220" t="str">
            <v>Industrial Alliance Pacific Insurance and Financial Services Inc. (F330)PREMIUMS DIRECT SUBTOTAL - DIRECT TOTAL U.S.A. (10 45.020.049.76)</v>
          </cell>
          <cell r="B220" t="str">
            <v>Industrial Alliance Pacific Insurance and Financial Services Inc. (F330)</v>
          </cell>
          <cell r="C220" t="str">
            <v>PREMIUMS DIRECT SUBTOTAL - DIRECT TOTAL U.S.A. (10 45.020.049.76)</v>
          </cell>
          <cell r="D220">
            <v>89562</v>
          </cell>
        </row>
        <row r="221">
          <cell r="A221" t="str">
            <v>Industrial Alliance Pacific Insurance and Financial Services Inc. (F330)PREMIUMS REINSURANCE CEDED SUBTOTAL - CEDED U.S.A. NON-PARTICIPATING TOTAL NON-PAR (10 45.020.249.41)</v>
          </cell>
          <cell r="B221" t="str">
            <v>Industrial Alliance Pacific Insurance and Financial Services Inc. (F330)</v>
          </cell>
          <cell r="C221" t="str">
            <v>PREMIUMS REINSURANCE CEDED SUBTOTAL - CEDED U.S.A. NON-PARTICIPATING TOTAL NON-PAR (10 45.020.249.41)</v>
          </cell>
          <cell r="D221">
            <v>1651</v>
          </cell>
        </row>
        <row r="222">
          <cell r="A222" t="str">
            <v>Industrial Alliance Pacific Insurance and Financial Services Inc. (F330)PREMIUMS REINSURANCE CEDED SUBTOTAL - CEDED TOTAL U.S.A. (10 45.020.249.76)</v>
          </cell>
          <cell r="B222" t="str">
            <v>Industrial Alliance Pacific Insurance and Financial Services Inc. (F330)</v>
          </cell>
          <cell r="C222" t="str">
            <v>PREMIUMS REINSURANCE CEDED SUBTOTAL - CEDED TOTAL U.S.A. (10 45.020.249.76)</v>
          </cell>
          <cell r="D222">
            <v>1651</v>
          </cell>
        </row>
        <row r="223">
          <cell r="A223" t="str">
            <v>London Life Insurance Company (F250)PREMIUMS DIRECT SUBTOTAL - DIRECT NON-PARTICIPATING ANNUITY INDIVIDUAL (10 45.010.049.11)</v>
          </cell>
          <cell r="B223" t="str">
            <v>London Life Insurance Company (F250)</v>
          </cell>
          <cell r="C223" t="str">
            <v>PREMIUMS DIRECT SUBTOTAL - DIRECT NON-PARTICIPATING ANNUITY INDIVIDUAL (10 45.010.049.11)</v>
          </cell>
          <cell r="D223">
            <v>79677</v>
          </cell>
        </row>
        <row r="224">
          <cell r="A224" t="str">
            <v>London Life Insurance Company (F250)PREMIUMS DIRECT SUBTOTAL - DIRECT NON-PARTICIPATING ANNUITY GROUP (10 45.010.049.12)</v>
          </cell>
          <cell r="B224" t="str">
            <v>London Life Insurance Company (F250)</v>
          </cell>
          <cell r="C224" t="str">
            <v>PREMIUMS DIRECT SUBTOTAL - DIRECT NON-PARTICIPATING ANNUITY GROUP (10 45.010.049.12)</v>
          </cell>
          <cell r="D224">
            <v>460364</v>
          </cell>
        </row>
        <row r="225">
          <cell r="A225" t="str">
            <v>London Life Insurance Company (F250)PREMIUMS DIRECT SUBTOTAL - DIRECT NON-PARTICIPATING TOTAL NON-PAR (10 45.010.049.41)</v>
          </cell>
          <cell r="B225" t="str">
            <v>London Life Insurance Company (F250)</v>
          </cell>
          <cell r="C225" t="str">
            <v>PREMIUMS DIRECT SUBTOTAL - DIRECT NON-PARTICIPATING TOTAL NON-PAR (10 45.010.049.41)</v>
          </cell>
          <cell r="D225">
            <v>818394</v>
          </cell>
        </row>
        <row r="226">
          <cell r="A226" t="str">
            <v>London Life Insurance Company (F250)PREMIUMS DIRECT SUBTOTAL - DIRECT TOTAL PAR (10 45.010.049.51)</v>
          </cell>
          <cell r="B226" t="str">
            <v>London Life Insurance Company (F250)</v>
          </cell>
          <cell r="C226" t="str">
            <v>PREMIUMS DIRECT SUBTOTAL - DIRECT TOTAL PAR (10 45.010.049.51)</v>
          </cell>
          <cell r="D226">
            <v>1779777</v>
          </cell>
        </row>
        <row r="227">
          <cell r="A227" t="str">
            <v>London Life Insurance Company (F250)PREMIUMS REINSURANCE ASSUMED SUBTOTAL - ASSUMED NON-PARTICIPATING ANNUITY INDIVIDUAL (10 45.010.149.11)</v>
          </cell>
          <cell r="B227" t="str">
            <v>London Life Insurance Company (F250)</v>
          </cell>
          <cell r="C227" t="str">
            <v>PREMIUMS REINSURANCE ASSUMED SUBTOTAL - ASSUMED NON-PARTICIPATING ANNUITY INDIVIDUAL (10 45.010.149.11)</v>
          </cell>
          <cell r="D227">
            <v>2999</v>
          </cell>
        </row>
        <row r="228">
          <cell r="A228" t="str">
            <v>London Life Insurance Company (F250)PREMIUMS REINSURANCE ASSUMED SUBTOTAL - ASSUMED NON-PARTICIPATING TOTAL NON-PAR (10 45.010.149.41)</v>
          </cell>
          <cell r="B228" t="str">
            <v>London Life Insurance Company (F250)</v>
          </cell>
          <cell r="C228" t="str">
            <v>PREMIUMS REINSURANCE ASSUMED SUBTOTAL - ASSUMED NON-PARTICIPATING TOTAL NON-PAR (10 45.010.149.41)</v>
          </cell>
          <cell r="D228">
            <v>412436</v>
          </cell>
        </row>
        <row r="229">
          <cell r="A229" t="str">
            <v>London Life Insurance Company (F250)PREMIUMS REINSURANCE ASSUMED SUBTOTAL - ASSUMED TOTAL PAR (10 45.010.149.51)</v>
          </cell>
          <cell r="B229" t="str">
            <v>London Life Insurance Company (F250)</v>
          </cell>
          <cell r="C229" t="str">
            <v>PREMIUMS REINSURANCE ASSUMED SUBTOTAL - ASSUMED TOTAL PAR (10 45.010.149.51)</v>
          </cell>
          <cell r="D229">
            <v>98</v>
          </cell>
        </row>
        <row r="230">
          <cell r="A230" t="str">
            <v>London Life Insurance Company (F250)PREMIUMS REINSURANCE CEDED SUBTOTAL - CEDED NON-PARTICIPATING ANNUITY INDIVIDUAL (10 45.010.249.11)</v>
          </cell>
          <cell r="B230" t="str">
            <v>London Life Insurance Company (F250)</v>
          </cell>
          <cell r="C230" t="str">
            <v>PREMIUMS REINSURANCE CEDED SUBTOTAL - CEDED NON-PARTICIPATING ANNUITY INDIVIDUAL (10 45.010.249.11)</v>
          </cell>
          <cell r="D230">
            <v>-30811</v>
          </cell>
        </row>
        <row r="231">
          <cell r="A231" t="str">
            <v>London Life Insurance Company (F250)PREMIUMS REINSURANCE CEDED SUBTOTAL - CEDED NON-PARTICIPATING TOTAL NON-PAR (10 45.010.249.41)</v>
          </cell>
          <cell r="B231" t="str">
            <v>London Life Insurance Company (F250)</v>
          </cell>
          <cell r="C231" t="str">
            <v>PREMIUMS REINSURANCE CEDED SUBTOTAL - CEDED NON-PARTICIPATING TOTAL NON-PAR (10 45.010.249.41)</v>
          </cell>
          <cell r="D231">
            <v>62554</v>
          </cell>
        </row>
        <row r="232">
          <cell r="A232" t="str">
            <v>London Life Insurance Company (F250)PREMIUMS REINSURANCE CEDED SUBTOTAL - CEDED TOTAL PAR (10 45.010.249.51)</v>
          </cell>
          <cell r="B232" t="str">
            <v>London Life Insurance Company (F250)</v>
          </cell>
          <cell r="C232" t="str">
            <v>PREMIUMS REINSURANCE CEDED SUBTOTAL - CEDED TOTAL PAR (10 45.010.249.51)</v>
          </cell>
          <cell r="D232">
            <v>22334</v>
          </cell>
        </row>
        <row r="233">
          <cell r="A233" t="str">
            <v>London Life Insurance Company (F250)PREMIUMS DIRECT SUBTOTAL - DIRECT TOTAL EUROPE (10 45.020.049.84)</v>
          </cell>
          <cell r="B233" t="str">
            <v>London Life Insurance Company (F250)</v>
          </cell>
          <cell r="C233" t="str">
            <v>PREMIUMS DIRECT SUBTOTAL - DIRECT TOTAL EUROPE (10 45.020.049.84)</v>
          </cell>
          <cell r="D233">
            <v>19597</v>
          </cell>
        </row>
        <row r="234">
          <cell r="A234" t="str">
            <v>London Life Insurance Company (F250)PREMIUMS REINSURANCE ASSUMED SUBTOTAL - ASSUMED TOTAL EUROPE (10 45.020.149.84)</v>
          </cell>
          <cell r="B234" t="str">
            <v>London Life Insurance Company (F250)</v>
          </cell>
          <cell r="C234" t="str">
            <v>PREMIUMS REINSURANCE ASSUMED SUBTOTAL - ASSUMED TOTAL EUROPE (10 45.020.149.84)</v>
          </cell>
          <cell r="D234">
            <v>3154079</v>
          </cell>
        </row>
        <row r="235">
          <cell r="A235" t="str">
            <v>London Life Insurance Company (F250)PREMIUMS REINSURANCE CEDED SUBTOTAL - CEDED TOTAL EUROPE (10 45.020.249.84)</v>
          </cell>
          <cell r="B235" t="str">
            <v>London Life Insurance Company (F250)</v>
          </cell>
          <cell r="C235" t="str">
            <v>PREMIUMS REINSURANCE CEDED SUBTOTAL - CEDED TOTAL EUROPE (10 45.020.249.84)</v>
          </cell>
          <cell r="D235">
            <v>61485</v>
          </cell>
        </row>
        <row r="236">
          <cell r="A236" t="str">
            <v>Manufacturers Life Insurance Company (The) (F260)PREMIUMS DIRECT SUBTOTAL - DIRECT NON-PARTICIPATING ANNUITY INDIVIDUAL (10 45.010.049.11)</v>
          </cell>
          <cell r="B236" t="str">
            <v>Manufacturers Life Insurance Company (The) (F260)</v>
          </cell>
          <cell r="C236" t="str">
            <v>PREMIUMS DIRECT SUBTOTAL - DIRECT NON-PARTICIPATING ANNUITY INDIVIDUAL (10 45.010.049.11)</v>
          </cell>
          <cell r="D236">
            <v>444085</v>
          </cell>
        </row>
        <row r="237">
          <cell r="A237" t="str">
            <v>Manufacturers Life Insurance Company (The) (F260)PREMIUMS DIRECT SUBTOTAL - DIRECT NON-PARTICIPATING ANNUITY GROUP (10 45.010.049.12)</v>
          </cell>
          <cell r="B237" t="str">
            <v>Manufacturers Life Insurance Company (The) (F260)</v>
          </cell>
          <cell r="C237" t="str">
            <v>PREMIUMS DIRECT SUBTOTAL - DIRECT NON-PARTICIPATING ANNUITY GROUP (10 45.010.049.12)</v>
          </cell>
          <cell r="D237">
            <v>286004</v>
          </cell>
        </row>
        <row r="238">
          <cell r="A238" t="str">
            <v>Manufacturers Life Insurance Company (The) (F260)PREMIUMS DIRECT SUBTOTAL - DIRECT NON-PARTICIPATING TOTAL NON-PAR (10 45.010.049.41)</v>
          </cell>
          <cell r="B238" t="str">
            <v>Manufacturers Life Insurance Company (The) (F260)</v>
          </cell>
          <cell r="C238" t="str">
            <v>PREMIUMS DIRECT SUBTOTAL - DIRECT NON-PARTICIPATING TOTAL NON-PAR (10 45.010.049.41)</v>
          </cell>
          <cell r="D238">
            <v>7301239</v>
          </cell>
        </row>
        <row r="239">
          <cell r="A239" t="str">
            <v>Manufacturers Life Insurance Company (The) (F260)PREMIUMS DIRECT SUBTOTAL - DIRECT TOTAL PAR (10 45.010.049.51)</v>
          </cell>
          <cell r="B239" t="str">
            <v>Manufacturers Life Insurance Company (The) (F260)</v>
          </cell>
          <cell r="C239" t="str">
            <v>PREMIUMS DIRECT SUBTOTAL - DIRECT TOTAL PAR (10 45.010.049.51)</v>
          </cell>
          <cell r="D239">
            <v>812277</v>
          </cell>
        </row>
        <row r="240">
          <cell r="A240" t="str">
            <v>Manufacturers Life Insurance Company (The) (F260)PREMIUMS REINSURANCE ASSUMED SUBTOTAL - ASSUMED NON-PARTICIPATING TOTAL NON-PAR (10 45.010.149.41)</v>
          </cell>
          <cell r="B240" t="str">
            <v>Manufacturers Life Insurance Company (The) (F260)</v>
          </cell>
          <cell r="C240" t="str">
            <v>PREMIUMS REINSURANCE ASSUMED SUBTOTAL - ASSUMED NON-PARTICIPATING TOTAL NON-PAR (10 45.010.149.41)</v>
          </cell>
          <cell r="D240">
            <v>52180</v>
          </cell>
        </row>
        <row r="241">
          <cell r="A241" t="str">
            <v>Manufacturers Life Insurance Company (The) (F260)PREMIUMS REINSURANCE CEDED SUBTOTAL - CEDED NON-PARTICIPATING TOTAL NON-PAR (10 45.010.249.41)</v>
          </cell>
          <cell r="B241" t="str">
            <v>Manufacturers Life Insurance Company (The) (F260)</v>
          </cell>
          <cell r="C241" t="str">
            <v>PREMIUMS REINSURANCE CEDED SUBTOTAL - CEDED NON-PARTICIPATING TOTAL NON-PAR (10 45.010.249.41)</v>
          </cell>
          <cell r="D241">
            <v>4648610</v>
          </cell>
        </row>
        <row r="242">
          <cell r="A242" t="str">
            <v>Manufacturers Life Insurance Company (The) (F260)PREMIUMS REINSURANCE CEDED SUBTOTAL - CEDED TOTAL PAR (10 45.010.249.51)</v>
          </cell>
          <cell r="B242" t="str">
            <v>Manufacturers Life Insurance Company (The) (F260)</v>
          </cell>
          <cell r="C242" t="str">
            <v>PREMIUMS REINSURANCE CEDED SUBTOTAL - CEDED TOTAL PAR (10 45.010.249.51)</v>
          </cell>
          <cell r="D242">
            <v>96637</v>
          </cell>
        </row>
        <row r="243">
          <cell r="A243" t="str">
            <v>Manufacturers Life Insurance Company (The) (F260)PREMIUMS DIRECT SUBTOTAL - DIRECT U.S.A. NON-PARTICIPATING ANNUITY INDIVIDUAL (10 45.020.049.11)</v>
          </cell>
          <cell r="B243" t="str">
            <v>Manufacturers Life Insurance Company (The) (F260)</v>
          </cell>
          <cell r="C243" t="str">
            <v>PREMIUMS DIRECT SUBTOTAL - DIRECT U.S.A. NON-PARTICIPATING ANNUITY INDIVIDUAL (10 45.020.049.11)</v>
          </cell>
          <cell r="D243">
            <v>573075</v>
          </cell>
        </row>
        <row r="244">
          <cell r="A244" t="str">
            <v>Manufacturers Life Insurance Company (The) (F260)PREMIUMS DIRECT SUBTOTAL - DIRECT U.S.A. NON-PARTICIPATING ANNUITY GROUP (10 45.020.049.12)</v>
          </cell>
          <cell r="B244" t="str">
            <v>Manufacturers Life Insurance Company (The) (F260)</v>
          </cell>
          <cell r="C244" t="str">
            <v>PREMIUMS DIRECT SUBTOTAL - DIRECT U.S.A. NON-PARTICIPATING ANNUITY GROUP (10 45.020.049.12)</v>
          </cell>
          <cell r="D244">
            <v>201450</v>
          </cell>
        </row>
        <row r="245">
          <cell r="A245" t="str">
            <v>Manufacturers Life Insurance Company (The) (F260)PREMIUMS DIRECT SUBTOTAL - DIRECT U.S.A. NON-PARTICIPATING TOTAL NON-PAR (10 45.020.049.41)</v>
          </cell>
          <cell r="B245" t="str">
            <v>Manufacturers Life Insurance Company (The) (F260)</v>
          </cell>
          <cell r="C245" t="str">
            <v>PREMIUMS DIRECT SUBTOTAL - DIRECT U.S.A. NON-PARTICIPATING TOTAL NON-PAR (10 45.020.049.41)</v>
          </cell>
          <cell r="D245">
            <v>5030544</v>
          </cell>
        </row>
        <row r="246">
          <cell r="A246" t="str">
            <v>Manufacturers Life Insurance Company (The) (F260)PREMIUMS DIRECT SUBTOTAL - DIRECT U.S.A. TOTAL PAR (10 45.020.049.51)</v>
          </cell>
          <cell r="B246" t="str">
            <v>Manufacturers Life Insurance Company (The) (F260)</v>
          </cell>
          <cell r="C246" t="str">
            <v>PREMIUMS DIRECT SUBTOTAL - DIRECT U.S.A. TOTAL PAR (10 45.020.049.51)</v>
          </cell>
          <cell r="D246">
            <v>1910026</v>
          </cell>
        </row>
        <row r="247">
          <cell r="A247" t="str">
            <v>Manufacturers Life Insurance Company (The) (F260)PREMIUMS DIRECT SUBTOTAL - DIRECT TOTAL U.S.A. (10 45.020.049.76)</v>
          </cell>
          <cell r="B247" t="str">
            <v>Manufacturers Life Insurance Company (The) (F260)</v>
          </cell>
          <cell r="C247" t="str">
            <v>PREMIUMS DIRECT SUBTOTAL - DIRECT TOTAL U.S.A. (10 45.020.049.76)</v>
          </cell>
          <cell r="D247">
            <v>6940570</v>
          </cell>
        </row>
        <row r="248">
          <cell r="A248" t="str">
            <v>Manufacturers Life Insurance Company (The) (F260)PREMIUMS DIRECT SUBTOTAL - DIRECT TOTAL EUROPE (10 45.020.049.84)</v>
          </cell>
          <cell r="B248" t="str">
            <v>Manufacturers Life Insurance Company (The) (F260)</v>
          </cell>
          <cell r="C248" t="str">
            <v>PREMIUMS DIRECT SUBTOTAL - DIRECT TOTAL EUROPE (10 45.020.049.84)</v>
          </cell>
          <cell r="D248">
            <v>-8</v>
          </cell>
        </row>
        <row r="249">
          <cell r="A249" t="str">
            <v>Manufacturers Life Insurance Company (The) (F260)PREMIUMS DIRECT SUBTOTAL - DIRECT TOTAL ASIA/OTHER (10 45.020.049.89)</v>
          </cell>
          <cell r="B249" t="str">
            <v>Manufacturers Life Insurance Company (The) (F260)</v>
          </cell>
          <cell r="C249" t="str">
            <v>PREMIUMS DIRECT SUBTOTAL - DIRECT TOTAL ASIA/OTHER (10 45.020.049.89)</v>
          </cell>
          <cell r="D249">
            <v>6474011</v>
          </cell>
        </row>
        <row r="250">
          <cell r="A250" t="str">
            <v>Manufacturers Life Insurance Company (The) (F260)PREMIUMS REINSURANCE ASSUMED SUBTOTAL - ASSUMED U.S.A. NON-PARTICIPATING ANNUITY GROUP (10 45.020.149.12)</v>
          </cell>
          <cell r="B250" t="str">
            <v>Manufacturers Life Insurance Company (The) (F260)</v>
          </cell>
          <cell r="C250" t="str">
            <v>PREMIUMS REINSURANCE ASSUMED SUBTOTAL - ASSUMED U.S.A. NON-PARTICIPATING ANNUITY GROUP (10 45.020.149.12)</v>
          </cell>
          <cell r="D250">
            <v>48032</v>
          </cell>
        </row>
        <row r="251">
          <cell r="A251" t="str">
            <v>Manufacturers Life Insurance Company (The) (F260)PREMIUMS REINSURANCE ASSUMED SUBTOTAL - ASSUMED U.S.A. NON-PARTICIPATING TOTAL NON-PAR (10 45.020.149.41)</v>
          </cell>
          <cell r="B251" t="str">
            <v>Manufacturers Life Insurance Company (The) (F260)</v>
          </cell>
          <cell r="C251" t="str">
            <v>PREMIUMS REINSURANCE ASSUMED SUBTOTAL - ASSUMED U.S.A. NON-PARTICIPATING TOTAL NON-PAR (10 45.020.149.41)</v>
          </cell>
          <cell r="D251">
            <v>1068209</v>
          </cell>
        </row>
        <row r="252">
          <cell r="A252" t="str">
            <v>Manufacturers Life Insurance Company (The) (F260)PREMIUMS REINSURANCE ASSUMED SUBTOTAL - ASSUMED U.S.A. TOTAL PAR (10 45.020.149.51)</v>
          </cell>
          <cell r="B252" t="str">
            <v>Manufacturers Life Insurance Company (The) (F260)</v>
          </cell>
          <cell r="C252" t="str">
            <v>PREMIUMS REINSURANCE ASSUMED SUBTOTAL - ASSUMED U.S.A. TOTAL PAR (10 45.020.149.51)</v>
          </cell>
          <cell r="D252">
            <v>302</v>
          </cell>
        </row>
        <row r="253">
          <cell r="A253" t="str">
            <v>Manufacturers Life Insurance Company (The) (F260)PREMIUMS REINSURANCE ASSUMED SUBTOTAL - ASSUMED TOTAL U.S.A. (10 45.020.149.76)</v>
          </cell>
          <cell r="B253" t="str">
            <v>Manufacturers Life Insurance Company (The) (F260)</v>
          </cell>
          <cell r="C253" t="str">
            <v>PREMIUMS REINSURANCE ASSUMED SUBTOTAL - ASSUMED TOTAL U.S.A. (10 45.020.149.76)</v>
          </cell>
          <cell r="D253">
            <v>1068511</v>
          </cell>
        </row>
        <row r="254">
          <cell r="A254" t="str">
            <v>Manufacturers Life Insurance Company (The) (F260)PREMIUMS REINSURANCE ASSUMED SUBTOTAL - ASSUMED TOTAL EUROPE (10 45.020.149.84)</v>
          </cell>
          <cell r="B254" t="str">
            <v>Manufacturers Life Insurance Company (The) (F260)</v>
          </cell>
          <cell r="C254" t="str">
            <v>PREMIUMS REINSURANCE ASSUMED SUBTOTAL - ASSUMED TOTAL EUROPE (10 45.020.149.84)</v>
          </cell>
          <cell r="D254">
            <v>7843</v>
          </cell>
        </row>
        <row r="255">
          <cell r="A255" t="str">
            <v>Manufacturers Life Insurance Company (The) (F260)PREMIUMS REINSURANCE ASSUMED SUBTOTAL - ASSUMED TOTAL ASIA/OTHER (10 45.020.149.89)</v>
          </cell>
          <cell r="B255" t="str">
            <v>Manufacturers Life Insurance Company (The) (F260)</v>
          </cell>
          <cell r="C255" t="str">
            <v>PREMIUMS REINSURANCE ASSUMED SUBTOTAL - ASSUMED TOTAL ASIA/OTHER (10 45.020.149.89)</v>
          </cell>
          <cell r="D255">
            <v>1261219</v>
          </cell>
        </row>
        <row r="256">
          <cell r="A256" t="str">
            <v>Manufacturers Life Insurance Company (The) (F260)PREMIUMS REINSURANCE CEDED SUBTOTAL - CEDED U.S.A. NON-PARTICIPATING ANNUITY INDIVIDUAL (10 45.020.249.11)</v>
          </cell>
          <cell r="B256" t="str">
            <v>Manufacturers Life Insurance Company (The) (F260)</v>
          </cell>
          <cell r="C256" t="str">
            <v>PREMIUMS REINSURANCE CEDED SUBTOTAL - CEDED U.S.A. NON-PARTICIPATING ANNUITY INDIVIDUAL (10 45.020.249.11)</v>
          </cell>
          <cell r="D256">
            <v>11055</v>
          </cell>
        </row>
        <row r="257">
          <cell r="A257" t="str">
            <v>Manufacturers Life Insurance Company (The) (F260)PREMIUMS REINSURANCE CEDED SUBTOTAL - CEDED U.S.A. NON-PARTICIPATING ANNUITY GROUP (10 45.020.249.12)</v>
          </cell>
          <cell r="B257" t="str">
            <v>Manufacturers Life Insurance Company (The) (F260)</v>
          </cell>
          <cell r="C257" t="str">
            <v>PREMIUMS REINSURANCE CEDED SUBTOTAL - CEDED U.S.A. NON-PARTICIPATING ANNUITY GROUP (10 45.020.249.12)</v>
          </cell>
          <cell r="D257">
            <v>110921</v>
          </cell>
        </row>
        <row r="258">
          <cell r="A258" t="str">
            <v>Manufacturers Life Insurance Company (The) (F260)PREMIUMS REINSURANCE CEDED SUBTOTAL - CEDED U.S.A. NON-PARTICIPATING TOTAL NON-PAR (10 45.020.249.41)</v>
          </cell>
          <cell r="B258" t="str">
            <v>Manufacturers Life Insurance Company (The) (F260)</v>
          </cell>
          <cell r="C258" t="str">
            <v>PREMIUMS REINSURANCE CEDED SUBTOTAL - CEDED U.S.A. NON-PARTICIPATING TOTAL NON-PAR (10 45.020.249.41)</v>
          </cell>
          <cell r="D258">
            <v>1870450</v>
          </cell>
        </row>
        <row r="259">
          <cell r="A259" t="str">
            <v>Manufacturers Life Insurance Company (The) (F260)PREMIUMS REINSURANCE CEDED SUBTOTAL - CEDED U.S.A. TOTAL PAR (10 45.020.249.51)</v>
          </cell>
          <cell r="B259" t="str">
            <v>Manufacturers Life Insurance Company (The) (F260)</v>
          </cell>
          <cell r="C259" t="str">
            <v>PREMIUMS REINSURANCE CEDED SUBTOTAL - CEDED U.S.A. TOTAL PAR (10 45.020.249.51)</v>
          </cell>
          <cell r="D259">
            <v>175551</v>
          </cell>
        </row>
        <row r="260">
          <cell r="A260" t="str">
            <v>Manufacturers Life Insurance Company (The) (F260)PREMIUMS REINSURANCE CEDED SUBTOTAL - CEDED TOTAL U.S.A. (10 45.020.249.76)</v>
          </cell>
          <cell r="B260" t="str">
            <v>Manufacturers Life Insurance Company (The) (F260)</v>
          </cell>
          <cell r="C260" t="str">
            <v>PREMIUMS REINSURANCE CEDED SUBTOTAL - CEDED TOTAL U.S.A. (10 45.020.249.76)</v>
          </cell>
          <cell r="D260">
            <v>2046001</v>
          </cell>
        </row>
        <row r="261">
          <cell r="A261" t="str">
            <v>Manufacturers Life Insurance Company (The) (F260)PREMIUMS REINSURANCE CEDED SUBTOTAL - CEDED TOTAL EUROPE (10 45.020.249.84)</v>
          </cell>
          <cell r="B261" t="str">
            <v>Manufacturers Life Insurance Company (The) (F260)</v>
          </cell>
          <cell r="C261" t="str">
            <v>PREMIUMS REINSURANCE CEDED SUBTOTAL - CEDED TOTAL EUROPE (10 45.020.249.84)</v>
          </cell>
          <cell r="D261">
            <v>1</v>
          </cell>
        </row>
        <row r="262">
          <cell r="A262" t="str">
            <v>Manufacturers Life Insurance Company (The) (F260)PREMIUMS REINSURANCE CEDED SUBTOTAL - CEDED TOTAL ASIA/OTHER (10 45.020.249.89)</v>
          </cell>
          <cell r="B262" t="str">
            <v>Manufacturers Life Insurance Company (The) (F260)</v>
          </cell>
          <cell r="C262" t="str">
            <v>PREMIUMS REINSURANCE CEDED SUBTOTAL - CEDED TOTAL ASIA/OTHER (10 45.020.249.89)</v>
          </cell>
          <cell r="D262">
            <v>288832</v>
          </cell>
        </row>
        <row r="263">
          <cell r="A263" t="str">
            <v>Manulife Canada Ltd. (F430)PREMIUMS DIRECT SUBTOTAL - DIRECT NON-PARTICIPATING TOTAL NON-PAR (10 45.010.049.41)</v>
          </cell>
          <cell r="B263" t="str">
            <v>Manulife Canada Ltd. (F430)</v>
          </cell>
          <cell r="C263" t="str">
            <v>PREMIUMS DIRECT SUBTOTAL - DIRECT NON-PARTICIPATING TOTAL NON-PAR (10 45.010.049.41)</v>
          </cell>
          <cell r="D263">
            <v>51270</v>
          </cell>
        </row>
        <row r="264">
          <cell r="A264" t="str">
            <v>Manulife Canada Ltd. (F430)PREMIUMS DIRECT SUBTOTAL - DIRECT TOTAL PAR (10 45.010.049.51)</v>
          </cell>
          <cell r="B264" t="str">
            <v>Manulife Canada Ltd. (F430)</v>
          </cell>
          <cell r="C264" t="str">
            <v>PREMIUMS DIRECT SUBTOTAL - DIRECT TOTAL PAR (10 45.010.049.51)</v>
          </cell>
          <cell r="D264">
            <v>42637</v>
          </cell>
        </row>
        <row r="265">
          <cell r="A265" t="str">
            <v>Manulife Canada Ltd. (F430)PREMIUMS REINSURANCE CEDED SUBTOTAL - CEDED NON-PARTICIPATING TOTAL NON-PAR (10 45.010.249.41)</v>
          </cell>
          <cell r="B265" t="str">
            <v>Manulife Canada Ltd. (F430)</v>
          </cell>
          <cell r="C265" t="str">
            <v>PREMIUMS REINSURANCE CEDED SUBTOTAL - CEDED NON-PARTICIPATING TOTAL NON-PAR (10 45.010.249.41)</v>
          </cell>
          <cell r="D265">
            <v>34335</v>
          </cell>
        </row>
        <row r="266">
          <cell r="A266" t="str">
            <v>Manulife Canada Ltd. (F430)PREMIUMS REINSURANCE CEDED SUBTOTAL - CEDED TOTAL PAR (10 45.010.249.51)</v>
          </cell>
          <cell r="B266" t="str">
            <v>Manulife Canada Ltd. (F430)</v>
          </cell>
          <cell r="C266" t="str">
            <v>PREMIUMS REINSURANCE CEDED SUBTOTAL - CEDED TOTAL PAR (10 45.010.249.51)</v>
          </cell>
          <cell r="D266">
            <v>4394</v>
          </cell>
        </row>
        <row r="267">
          <cell r="A267" t="str">
            <v>Manulife Financial Corporation (LH55)PREMIUMS DIRECT SUBTOTAL - DIRECT NON-PARTICIPATING ANNUITY INDIVIDUAL (10 45.010.049.11)</v>
          </cell>
          <cell r="B267" t="str">
            <v>Manulife Financial Corporation (LH55)</v>
          </cell>
          <cell r="C267" t="str">
            <v>PREMIUMS DIRECT SUBTOTAL - DIRECT NON-PARTICIPATING ANNUITY INDIVIDUAL (10 45.010.049.11)</v>
          </cell>
          <cell r="D267">
            <v>444085</v>
          </cell>
        </row>
        <row r="268">
          <cell r="A268" t="str">
            <v>Manulife Financial Corporation (LH55)PREMIUMS DIRECT SUBTOTAL - DIRECT NON-PARTICIPATING ANNUITY GROUP (10 45.010.049.12)</v>
          </cell>
          <cell r="B268" t="str">
            <v>Manulife Financial Corporation (LH55)</v>
          </cell>
          <cell r="C268" t="str">
            <v>PREMIUMS DIRECT SUBTOTAL - DIRECT NON-PARTICIPATING ANNUITY GROUP (10 45.010.049.12)</v>
          </cell>
          <cell r="D268">
            <v>286004</v>
          </cell>
        </row>
        <row r="269">
          <cell r="A269" t="str">
            <v>Manulife Financial Corporation (LH55)PREMIUMS DIRECT SUBTOTAL - DIRECT NON-PARTICIPATING TOTAL NON-PAR (10 45.010.049.41)</v>
          </cell>
          <cell r="B269" t="str">
            <v>Manulife Financial Corporation (LH55)</v>
          </cell>
          <cell r="C269" t="str">
            <v>PREMIUMS DIRECT SUBTOTAL - DIRECT NON-PARTICIPATING TOTAL NON-PAR (10 45.010.049.41)</v>
          </cell>
          <cell r="D269">
            <v>7353417</v>
          </cell>
        </row>
        <row r="270">
          <cell r="A270" t="str">
            <v>Manulife Financial Corporation (LH55)PREMIUMS DIRECT SUBTOTAL - DIRECT TOTAL PAR (10 45.010.049.51)</v>
          </cell>
          <cell r="B270" t="str">
            <v>Manulife Financial Corporation (LH55)</v>
          </cell>
          <cell r="C270" t="str">
            <v>PREMIUMS DIRECT SUBTOTAL - DIRECT TOTAL PAR (10 45.010.049.51)</v>
          </cell>
          <cell r="D270">
            <v>812277</v>
          </cell>
        </row>
        <row r="271">
          <cell r="A271" t="str">
            <v>Manulife Financial Corporation (LH55)PREMIUMS REINSURANCE CEDED SUBTOTAL - CEDED NON-PARTICIPATING TOTAL NON-PAR (10 45.010.249.41)</v>
          </cell>
          <cell r="B271" t="str">
            <v>Manulife Financial Corporation (LH55)</v>
          </cell>
          <cell r="C271" t="str">
            <v>PREMIUMS REINSURANCE CEDED SUBTOTAL - CEDED NON-PARTICIPATING TOTAL NON-PAR (10 45.010.249.41)</v>
          </cell>
          <cell r="D271">
            <v>4648612</v>
          </cell>
        </row>
        <row r="272">
          <cell r="A272" t="str">
            <v>Manulife Financial Corporation (LH55)PREMIUMS REINSURANCE CEDED SUBTOTAL - CEDED TOTAL PAR (10 45.010.249.51)</v>
          </cell>
          <cell r="B272" t="str">
            <v>Manulife Financial Corporation (LH55)</v>
          </cell>
          <cell r="C272" t="str">
            <v>PREMIUMS REINSURANCE CEDED SUBTOTAL - CEDED TOTAL PAR (10 45.010.249.51)</v>
          </cell>
          <cell r="D272">
            <v>96637</v>
          </cell>
        </row>
        <row r="273">
          <cell r="A273" t="str">
            <v>Manulife Financial Corporation (LH55)PREMIUMS DIRECT SUBTOTAL - DIRECT U.S.A. NON-PARTICIPATING ANNUITY INDIVIDUAL (10 45.020.049.11)</v>
          </cell>
          <cell r="B273" t="str">
            <v>Manulife Financial Corporation (LH55)</v>
          </cell>
          <cell r="C273" t="str">
            <v>PREMIUMS DIRECT SUBTOTAL - DIRECT U.S.A. NON-PARTICIPATING ANNUITY INDIVIDUAL (10 45.020.049.11)</v>
          </cell>
          <cell r="D273">
            <v>573075</v>
          </cell>
        </row>
        <row r="274">
          <cell r="A274" t="str">
            <v>Manulife Financial Corporation (LH55)PREMIUMS DIRECT SUBTOTAL - DIRECT U.S.A. NON-PARTICIPATING ANNUITY GROUP (10 45.020.049.12)</v>
          </cell>
          <cell r="B274" t="str">
            <v>Manulife Financial Corporation (LH55)</v>
          </cell>
          <cell r="C274" t="str">
            <v>PREMIUMS DIRECT SUBTOTAL - DIRECT U.S.A. NON-PARTICIPATING ANNUITY GROUP (10 45.020.049.12)</v>
          </cell>
          <cell r="D274">
            <v>166178</v>
          </cell>
        </row>
        <row r="275">
          <cell r="A275" t="str">
            <v>Manulife Financial Corporation (LH55)PREMIUMS DIRECT SUBTOTAL - DIRECT U.S.A. NON-PARTICIPATING TOTAL NON-PAR (10 45.020.049.41)</v>
          </cell>
          <cell r="B275" t="str">
            <v>Manulife Financial Corporation (LH55)</v>
          </cell>
          <cell r="C275" t="str">
            <v>PREMIUMS DIRECT SUBTOTAL - DIRECT U.S.A. NON-PARTICIPATING TOTAL NON-PAR (10 45.020.049.41)</v>
          </cell>
          <cell r="D275">
            <v>5412275</v>
          </cell>
        </row>
        <row r="276">
          <cell r="A276" t="str">
            <v>Manulife Financial Corporation (LH55)PREMIUMS DIRECT SUBTOTAL - DIRECT U.S.A. TOTAL PAR (10 45.020.049.51)</v>
          </cell>
          <cell r="B276" t="str">
            <v>Manulife Financial Corporation (LH55)</v>
          </cell>
          <cell r="C276" t="str">
            <v>PREMIUMS DIRECT SUBTOTAL - DIRECT U.S.A. TOTAL PAR (10 45.020.049.51)</v>
          </cell>
          <cell r="D276">
            <v>1910328</v>
          </cell>
        </row>
        <row r="277">
          <cell r="A277" t="str">
            <v>Manulife Financial Corporation (LH55)PREMIUMS DIRECT SUBTOTAL - DIRECT TOTAL U.S.A. (10 45.020.049.76)</v>
          </cell>
          <cell r="B277" t="str">
            <v>Manulife Financial Corporation (LH55)</v>
          </cell>
          <cell r="C277" t="str">
            <v>PREMIUMS DIRECT SUBTOTAL - DIRECT TOTAL U.S.A. (10 45.020.049.76)</v>
          </cell>
          <cell r="D277">
            <v>7322603</v>
          </cell>
        </row>
        <row r="278">
          <cell r="A278" t="str">
            <v>Manulife Financial Corporation (LH55)PREMIUMS DIRECT SUBTOTAL - DIRECT TOTAL EUROPE (10 45.020.049.84)</v>
          </cell>
          <cell r="B278" t="str">
            <v>Manulife Financial Corporation (LH55)</v>
          </cell>
          <cell r="C278" t="str">
            <v>PREMIUMS DIRECT SUBTOTAL - DIRECT TOTAL EUROPE (10 45.020.049.84)</v>
          </cell>
          <cell r="D278">
            <v>7835</v>
          </cell>
        </row>
        <row r="279">
          <cell r="A279" t="str">
            <v>Manulife Financial Corporation (LH55)PREMIUMS DIRECT SUBTOTAL - DIRECT TOTAL ASIA/OTHER (10 45.020.049.89)</v>
          </cell>
          <cell r="B279" t="str">
            <v>Manulife Financial Corporation (LH55)</v>
          </cell>
          <cell r="C279" t="str">
            <v>PREMIUMS DIRECT SUBTOTAL - DIRECT TOTAL ASIA/OTHER (10 45.020.049.89)</v>
          </cell>
          <cell r="D279">
            <v>8421709</v>
          </cell>
        </row>
        <row r="280">
          <cell r="A280" t="str">
            <v>Manulife Financial Corporation (LH55)PREMIUMS REINSURANCE CEDED SUBTOTAL - CEDED U.S.A. NON-PARTICIPATING ANNUITY INDIVIDUAL (10 45.020.249.11)</v>
          </cell>
          <cell r="B280" t="str">
            <v>Manulife Financial Corporation (LH55)</v>
          </cell>
          <cell r="C280" t="str">
            <v>PREMIUMS REINSURANCE CEDED SUBTOTAL - CEDED U.S.A. NON-PARTICIPATING ANNUITY INDIVIDUAL (10 45.020.249.11)</v>
          </cell>
          <cell r="D280">
            <v>11054</v>
          </cell>
        </row>
        <row r="281">
          <cell r="A281" t="str">
            <v>Manulife Financial Corporation (LH55)PREMIUMS REINSURANCE CEDED SUBTOTAL - CEDED U.S.A. NON-PARTICIPATING ANNUITY GROUP (10 45.020.249.12)</v>
          </cell>
          <cell r="B281" t="str">
            <v>Manulife Financial Corporation (LH55)</v>
          </cell>
          <cell r="C281" t="str">
            <v>PREMIUMS REINSURANCE CEDED SUBTOTAL - CEDED U.S.A. NON-PARTICIPATING ANNUITY GROUP (10 45.020.249.12)</v>
          </cell>
          <cell r="D281">
            <v>27617</v>
          </cell>
        </row>
        <row r="282">
          <cell r="A282" t="str">
            <v>Manulife Financial Corporation (LH55)PREMIUMS REINSURANCE CEDED SUBTOTAL - CEDED U.S.A. NON-PARTICIPATING TOTAL NON-PAR (10 45.020.249.41)</v>
          </cell>
          <cell r="B282" t="str">
            <v>Manulife Financial Corporation (LH55)</v>
          </cell>
          <cell r="C282" t="str">
            <v>PREMIUMS REINSURANCE CEDED SUBTOTAL - CEDED U.S.A. NON-PARTICIPATING TOTAL NON-PAR (10 45.020.249.41)</v>
          </cell>
          <cell r="D282">
            <v>1183972</v>
          </cell>
        </row>
        <row r="283">
          <cell r="A283" t="str">
            <v>Manulife Financial Corporation (LH55)PREMIUMS REINSURANCE CEDED SUBTOTAL - CEDED U.S.A. TOTAL PAR (10 45.020.249.51)</v>
          </cell>
          <cell r="B283" t="str">
            <v>Manulife Financial Corporation (LH55)</v>
          </cell>
          <cell r="C283" t="str">
            <v>PREMIUMS REINSURANCE CEDED SUBTOTAL - CEDED U.S.A. TOTAL PAR (10 45.020.249.51)</v>
          </cell>
          <cell r="D283">
            <v>175552</v>
          </cell>
        </row>
        <row r="284">
          <cell r="A284" t="str">
            <v>Manulife Financial Corporation (LH55)PREMIUMS REINSURANCE CEDED SUBTOTAL - CEDED TOTAL U.S.A. (10 45.020.249.76)</v>
          </cell>
          <cell r="B284" t="str">
            <v>Manulife Financial Corporation (LH55)</v>
          </cell>
          <cell r="C284" t="str">
            <v>PREMIUMS REINSURANCE CEDED SUBTOTAL - CEDED TOTAL U.S.A. (10 45.020.249.76)</v>
          </cell>
          <cell r="D284">
            <v>1359524</v>
          </cell>
        </row>
        <row r="285">
          <cell r="A285" t="str">
            <v>Manulife Financial Corporation (LH55)PREMIUMS REINSURANCE CEDED SUBTOTAL - CEDED TOTAL EUROPE (10 45.020.249.84)</v>
          </cell>
          <cell r="B285" t="str">
            <v>Manulife Financial Corporation (LH55)</v>
          </cell>
          <cell r="C285" t="str">
            <v>PREMIUMS REINSURANCE CEDED SUBTOTAL - CEDED TOTAL EUROPE (10 45.020.249.84)</v>
          </cell>
          <cell r="D285">
            <v>1</v>
          </cell>
        </row>
        <row r="286">
          <cell r="A286" t="str">
            <v>Manulife Financial Corporation (LH55)PREMIUMS REINSURANCE CEDED SUBTOTAL - CEDED TOTAL ASIA/OTHER (10 45.020.249.89)</v>
          </cell>
          <cell r="B286" t="str">
            <v>Manulife Financial Corporation (LH55)</v>
          </cell>
          <cell r="C286" t="str">
            <v>PREMIUMS REINSURANCE CEDED SUBTOTAL - CEDED TOTAL ASIA/OTHER (10 45.020.249.89)</v>
          </cell>
          <cell r="D286">
            <v>288832</v>
          </cell>
        </row>
        <row r="287">
          <cell r="A287" t="str">
            <v>Order of Italo-Canadians (The) (J110)PREMIUMS DIRECT SUBTOTAL - DIRECT NON-PARTICIPATING TOTAL NON-PAR (10 45.010.049.41)</v>
          </cell>
          <cell r="B287" t="str">
            <v>Order of Italo-Canadians (The) (J110)</v>
          </cell>
          <cell r="C287" t="str">
            <v>PREMIUMS DIRECT SUBTOTAL - DIRECT NON-PARTICIPATING TOTAL NON-PAR (10 45.010.049.41)</v>
          </cell>
          <cell r="D287">
            <v>27</v>
          </cell>
        </row>
        <row r="288">
          <cell r="A288" t="str">
            <v>Penncorp Life Insurance Company (F347)PREMIUMS DIRECT SUBTOTAL - DIRECT NON-PARTICIPATING ANNUITY INDIVIDUAL (10 45.010.049.11)</v>
          </cell>
          <cell r="B288" t="str">
            <v>Penncorp Life Insurance Company (F347)</v>
          </cell>
          <cell r="C288" t="str">
            <v>PREMIUMS DIRECT SUBTOTAL - DIRECT NON-PARTICIPATING ANNUITY INDIVIDUAL (10 45.010.049.11)</v>
          </cell>
          <cell r="D288">
            <v>54</v>
          </cell>
        </row>
        <row r="289">
          <cell r="A289" t="str">
            <v>Penncorp Life Insurance Company (F347)PREMIUMS DIRECT SUBTOTAL - DIRECT NON-PARTICIPATING TOTAL NON-PAR (10 45.010.049.41)</v>
          </cell>
          <cell r="B289" t="str">
            <v>Penncorp Life Insurance Company (F347)</v>
          </cell>
          <cell r="C289" t="str">
            <v>PREMIUMS DIRECT SUBTOTAL - DIRECT NON-PARTICIPATING TOTAL NON-PAR (10 45.010.049.41)</v>
          </cell>
          <cell r="D289">
            <v>76412</v>
          </cell>
        </row>
        <row r="290">
          <cell r="A290" t="str">
            <v>Penncorp Life Insurance Company (F347)PREMIUMS REINSURANCE ASSUMED SUBTOTAL - ASSUMED NON-PARTICIPATING ANNUITY INDIVIDUAL (10 45.010.149.11)</v>
          </cell>
          <cell r="B290" t="str">
            <v>Penncorp Life Insurance Company (F347)</v>
          </cell>
          <cell r="C290" t="str">
            <v>PREMIUMS REINSURANCE ASSUMED SUBTOTAL - ASSUMED NON-PARTICIPATING ANNUITY INDIVIDUAL (10 45.010.149.11)</v>
          </cell>
          <cell r="D290">
            <v>674</v>
          </cell>
        </row>
        <row r="291">
          <cell r="A291" t="str">
            <v>Penncorp Life Insurance Company (F347)PREMIUMS REINSURANCE ASSUMED SUBTOTAL - ASSUMED NON-PARTICIPATING TOTAL NON-PAR (10 45.010.149.41)</v>
          </cell>
          <cell r="B291" t="str">
            <v>Penncorp Life Insurance Company (F347)</v>
          </cell>
          <cell r="C291" t="str">
            <v>PREMIUMS REINSURANCE ASSUMED SUBTOTAL - ASSUMED NON-PARTICIPATING TOTAL NON-PAR (10 45.010.149.41)</v>
          </cell>
          <cell r="D291">
            <v>3005</v>
          </cell>
        </row>
        <row r="292">
          <cell r="A292" t="str">
            <v>Penncorp Life Insurance Company (F347)PREMIUMS REINSURANCE CEDED SUBTOTAL - CEDED NON-PARTICIPATING TOTAL NON-PAR (10 45.010.249.41)</v>
          </cell>
          <cell r="B292" t="str">
            <v>Penncorp Life Insurance Company (F347)</v>
          </cell>
          <cell r="C292" t="str">
            <v>PREMIUMS REINSURANCE CEDED SUBTOTAL - CEDED NON-PARTICIPATING TOTAL NON-PAR (10 45.010.249.41)</v>
          </cell>
          <cell r="D292">
            <v>1404</v>
          </cell>
        </row>
        <row r="293">
          <cell r="A293" t="str">
            <v>Primerica Life Insurance Company of Canada (F362)PREMIUMS DIRECT SUBTOTAL - DIRECT NON-PARTICIPATING ANNUITY INDIVIDUAL (10 45.010.049.11)</v>
          </cell>
          <cell r="B293" t="str">
            <v>Primerica Life Insurance Company of Canada (F362)</v>
          </cell>
          <cell r="C293" t="str">
            <v>PREMIUMS DIRECT SUBTOTAL - DIRECT NON-PARTICIPATING ANNUITY INDIVIDUAL (10 45.010.049.11)</v>
          </cell>
          <cell r="D293">
            <v>7</v>
          </cell>
        </row>
        <row r="294">
          <cell r="A294" t="str">
            <v>Primerica Life Insurance Company of Canada (F362)PREMIUMS DIRECT SUBTOTAL - DIRECT NON-PARTICIPATING TOTAL NON-PAR (10 45.010.049.41)</v>
          </cell>
          <cell r="B294" t="str">
            <v>Primerica Life Insurance Company of Canada (F362)</v>
          </cell>
          <cell r="C294" t="str">
            <v>PREMIUMS DIRECT SUBTOTAL - DIRECT NON-PARTICIPATING TOTAL NON-PAR (10 45.010.049.41)</v>
          </cell>
          <cell r="D294">
            <v>240897</v>
          </cell>
        </row>
        <row r="295">
          <cell r="A295" t="str">
            <v>Primerica Life Insurance Company of Canada (F362)PREMIUMS REINSURANCE CEDED SUBTOTAL - CEDED NON-PARTICIPATING TOTAL NON-PAR (10 45.010.249.41)</v>
          </cell>
          <cell r="B295" t="str">
            <v>Primerica Life Insurance Company of Canada (F362)</v>
          </cell>
          <cell r="C295" t="str">
            <v>PREMIUMS REINSURANCE CEDED SUBTOTAL - CEDED NON-PARTICIPATING TOTAL NON-PAR (10 45.010.249.41)</v>
          </cell>
          <cell r="D295">
            <v>171455</v>
          </cell>
        </row>
        <row r="296">
          <cell r="A296" t="str">
            <v>RBC Life Insurance Company (F247)PREMIUMS DIRECT SUBTOTAL - DIRECT NON-PARTICIPATING ANNUITY INDIVIDUAL (10 45.010.049.11)</v>
          </cell>
          <cell r="B296" t="str">
            <v>RBC Life Insurance Company (F247)</v>
          </cell>
          <cell r="C296" t="str">
            <v>PREMIUMS DIRECT SUBTOTAL - DIRECT NON-PARTICIPATING ANNUITY INDIVIDUAL (10 45.010.049.11)</v>
          </cell>
          <cell r="D296">
            <v>4478</v>
          </cell>
        </row>
        <row r="297">
          <cell r="A297" t="str">
            <v>RBC Life Insurance Company (F247)PREMIUMS DIRECT SUBTOTAL - DIRECT NON-PARTICIPATING ANNUITY GROUP (10 45.010.049.12)</v>
          </cell>
          <cell r="B297" t="str">
            <v>RBC Life Insurance Company (F247)</v>
          </cell>
          <cell r="C297" t="str">
            <v>PREMIUMS DIRECT SUBTOTAL - DIRECT NON-PARTICIPATING ANNUITY GROUP (10 45.010.049.12)</v>
          </cell>
          <cell r="D297">
            <v>11</v>
          </cell>
        </row>
        <row r="298">
          <cell r="A298" t="str">
            <v>RBC Life Insurance Company (F247)PREMIUMS DIRECT SUBTOTAL - DIRECT NON-PARTICIPATING TOTAL NON-PAR (10 45.010.049.41)</v>
          </cell>
          <cell r="B298" t="str">
            <v>RBC Life Insurance Company (F247)</v>
          </cell>
          <cell r="C298" t="str">
            <v>PREMIUMS DIRECT SUBTOTAL - DIRECT NON-PARTICIPATING TOTAL NON-PAR (10 45.010.049.41)</v>
          </cell>
          <cell r="D298">
            <v>1260665</v>
          </cell>
        </row>
        <row r="299">
          <cell r="A299" t="str">
            <v>RBC Life Insurance Company (F247)PREMIUMS DIRECT SUBTOTAL - DIRECT TOTAL PAR (10 45.010.049.51)</v>
          </cell>
          <cell r="B299" t="str">
            <v>RBC Life Insurance Company (F247)</v>
          </cell>
          <cell r="C299" t="str">
            <v>PREMIUMS DIRECT SUBTOTAL - DIRECT TOTAL PAR (10 45.010.049.51)</v>
          </cell>
          <cell r="D299">
            <v>8363</v>
          </cell>
        </row>
        <row r="300">
          <cell r="A300" t="str">
            <v>RBC Life Insurance Company (F247)PREMIUMS REINSURANCE CEDED SUBTOTAL - CEDED NON-PARTICIPATING TOTAL NON-PAR (10 45.010.249.41)</v>
          </cell>
          <cell r="B300" t="str">
            <v>RBC Life Insurance Company (F247)</v>
          </cell>
          <cell r="C300" t="str">
            <v>PREMIUMS REINSURANCE CEDED SUBTOTAL - CEDED NON-PARTICIPATING TOTAL NON-PAR (10 45.010.249.41)</v>
          </cell>
          <cell r="D300">
            <v>159634</v>
          </cell>
        </row>
        <row r="301">
          <cell r="A301" t="str">
            <v>RBC Life Insurance Company (F247)PREMIUMS REINSURANCE CEDED SUBTOTAL - CEDED TOTAL PAR (10 45.010.249.51)</v>
          </cell>
          <cell r="B301" t="str">
            <v>RBC Life Insurance Company (F247)</v>
          </cell>
          <cell r="C301" t="str">
            <v>PREMIUMS REINSURANCE CEDED SUBTOTAL - CEDED TOTAL PAR (10 45.010.249.51)</v>
          </cell>
          <cell r="D301">
            <v>417</v>
          </cell>
        </row>
        <row r="302">
          <cell r="A302" t="str">
            <v>Reliable Life Insurance Company (F367)PREMIUMS DIRECT SUBTOTAL - DIRECT NON-PARTICIPATING TOTAL NON-PAR (10 45.010.049.41)</v>
          </cell>
          <cell r="B302" t="str">
            <v>Reliable Life Insurance Company (F367)</v>
          </cell>
          <cell r="C302" t="str">
            <v>PREMIUMS DIRECT SUBTOTAL - DIRECT NON-PARTICIPATING TOTAL NON-PAR (10 45.010.049.41)</v>
          </cell>
          <cell r="D302">
            <v>62744</v>
          </cell>
        </row>
        <row r="303">
          <cell r="A303" t="str">
            <v>Reliable Life Insurance Company (F367)PREMIUMS REINSURANCE CEDED SUBTOTAL - CEDED NON-PARTICIPATING TOTAL NON-PAR (10 45.010.249.41)</v>
          </cell>
          <cell r="B303" t="str">
            <v>Reliable Life Insurance Company (F367)</v>
          </cell>
          <cell r="C303" t="str">
            <v>PREMIUMS REINSURANCE CEDED SUBTOTAL - CEDED NON-PARTICIPATING TOTAL NON-PAR (10 45.010.249.41)</v>
          </cell>
          <cell r="D303">
            <v>10791</v>
          </cell>
        </row>
        <row r="304">
          <cell r="A304" t="str">
            <v>RGA Life Reinsurance Company of Canada (F212)PREMIUMS REINSURANCE ASSUMED SUBTOTAL - ASSUMED NON-PARTICIPATING ANNUITY INDIVIDUAL (10 45.010.149.11)</v>
          </cell>
          <cell r="B304" t="str">
            <v>RGA Life Reinsurance Company of Canada (F212)</v>
          </cell>
          <cell r="C304" t="str">
            <v>PREMIUMS REINSURANCE ASSUMED SUBTOTAL - ASSUMED NON-PARTICIPATING ANNUITY INDIVIDUAL (10 45.010.149.11)</v>
          </cell>
          <cell r="D304">
            <v>259</v>
          </cell>
        </row>
        <row r="305">
          <cell r="A305" t="str">
            <v>RGA Life Reinsurance Company of Canada (F212)PREMIUMS REINSURANCE ASSUMED SUBTOTAL - ASSUMED NON-PARTICIPATING ANNUITY GROUP (10 45.010.149.12)</v>
          </cell>
          <cell r="B305" t="str">
            <v>RGA Life Reinsurance Company of Canada (F212)</v>
          </cell>
          <cell r="C305" t="str">
            <v>PREMIUMS REINSURANCE ASSUMED SUBTOTAL - ASSUMED NON-PARTICIPATING ANNUITY GROUP (10 45.010.149.12)</v>
          </cell>
          <cell r="D305">
            <v>20225</v>
          </cell>
        </row>
        <row r="306">
          <cell r="A306" t="str">
            <v>RGA Life Reinsurance Company of Canada (F212)PREMIUMS REINSURANCE ASSUMED SUBTOTAL - ASSUMED NON-PARTICIPATING TOTAL NON-PAR (10 45.010.149.41)</v>
          </cell>
          <cell r="B306" t="str">
            <v>RGA Life Reinsurance Company of Canada (F212)</v>
          </cell>
          <cell r="C306" t="str">
            <v>PREMIUMS REINSURANCE ASSUMED SUBTOTAL - ASSUMED NON-PARTICIPATING TOTAL NON-PAR (10 45.010.149.41)</v>
          </cell>
          <cell r="D306">
            <v>799814</v>
          </cell>
        </row>
        <row r="307">
          <cell r="A307" t="str">
            <v>RGA Life Reinsurance Company of Canada (F212)PREMIUMS REINSURANCE CEDED SUBTOTAL - CEDED NON-PARTICIPATING ANNUITY INDIVIDUAL (10 45.010.249.11)</v>
          </cell>
          <cell r="B307" t="str">
            <v>RGA Life Reinsurance Company of Canada (F212)</v>
          </cell>
          <cell r="C307" t="str">
            <v>PREMIUMS REINSURANCE CEDED SUBTOTAL - CEDED NON-PARTICIPATING ANNUITY INDIVIDUAL (10 45.010.249.11)</v>
          </cell>
          <cell r="D307">
            <v>196</v>
          </cell>
        </row>
        <row r="308">
          <cell r="A308" t="str">
            <v>RGA Life Reinsurance Company of Canada (F212)PREMIUMS REINSURANCE CEDED SUBTOTAL - CEDED NON-PARTICIPATING TOTAL NON-PAR (10 45.010.249.41)</v>
          </cell>
          <cell r="B308" t="str">
            <v>RGA Life Reinsurance Company of Canada (F212)</v>
          </cell>
          <cell r="C308" t="str">
            <v>PREMIUMS REINSURANCE CEDED SUBTOTAL - CEDED NON-PARTICIPATING TOTAL NON-PAR (10 45.010.249.41)</v>
          </cell>
          <cell r="D308">
            <v>643327</v>
          </cell>
        </row>
        <row r="309">
          <cell r="A309" t="str">
            <v>RGA Life Reinsurance Company of Canada (F212)PREMIUMS REINSURANCE ASSUMED SUBTOTAL - ASSUMED TOTAL ASIA/OTHER (10 45.020.149.89)</v>
          </cell>
          <cell r="B309" t="str">
            <v>RGA Life Reinsurance Company of Canada (F212)</v>
          </cell>
          <cell r="C309" t="str">
            <v>PREMIUMS REINSURANCE ASSUMED SUBTOTAL - ASSUMED TOTAL ASIA/OTHER (10 45.020.149.89)</v>
          </cell>
          <cell r="D309">
            <v>1808</v>
          </cell>
        </row>
        <row r="310">
          <cell r="A310" t="str">
            <v>RGA Life Reinsurance Company of Canada (F212)PREMIUMS REINSURANCE CEDED SUBTOTAL - CEDED TOTAL ASIA/OTHER (10 45.020.249.89)</v>
          </cell>
          <cell r="B310" t="str">
            <v>RGA Life Reinsurance Company of Canada (F212)</v>
          </cell>
          <cell r="C310" t="str">
            <v>PREMIUMS REINSURANCE CEDED SUBTOTAL - CEDED TOTAL ASIA/OTHER (10 45.020.249.89)</v>
          </cell>
          <cell r="D310">
            <v>1808</v>
          </cell>
        </row>
        <row r="311">
          <cell r="A311" t="str">
            <v>Scotia Life Insurance Company (F206)PREMIUMS DIRECT SUBTOTAL - DIRECT NON-PARTICIPATING TOTAL NON-PAR (10 45.010.049.41)</v>
          </cell>
          <cell r="B311" t="str">
            <v>Scotia Life Insurance Company (F206)</v>
          </cell>
          <cell r="C311" t="str">
            <v>PREMIUMS DIRECT SUBTOTAL - DIRECT NON-PARTICIPATING TOTAL NON-PAR (10 45.010.049.41)</v>
          </cell>
          <cell r="D311">
            <v>44328</v>
          </cell>
        </row>
        <row r="312">
          <cell r="A312" t="str">
            <v>Scotia Life Insurance Company (F206)PREMIUMS REINSURANCE CEDED SUBTOTAL - CEDED NON-PARTICIPATING TOTAL NON-PAR (10 45.010.249.41)</v>
          </cell>
          <cell r="B312" t="str">
            <v>Scotia Life Insurance Company (F206)</v>
          </cell>
          <cell r="C312" t="str">
            <v>PREMIUMS REINSURANCE CEDED SUBTOTAL - CEDED NON-PARTICIPATING TOTAL NON-PAR (10 45.010.249.41)</v>
          </cell>
          <cell r="D312">
            <v>3702</v>
          </cell>
        </row>
        <row r="313">
          <cell r="A313" t="str">
            <v>Scotia Life Insurance Company (F206)PREMIUMS DIRECT SUBTOTAL - DIRECT TOTAL ASIA/OTHER (10 45.020.049.89)</v>
          </cell>
          <cell r="B313" t="str">
            <v>Scotia Life Insurance Company (F206)</v>
          </cell>
          <cell r="C313" t="str">
            <v>PREMIUMS DIRECT SUBTOTAL - DIRECT TOTAL ASIA/OTHER (10 45.020.049.89)</v>
          </cell>
          <cell r="D313">
            <v>17632</v>
          </cell>
        </row>
        <row r="314">
          <cell r="A314" t="str">
            <v>Scotia Life Insurance Company (F206)PREMIUMS REINSURANCE ASSUMED SUBTOTAL - ASSUMED TOTAL ASIA/OTHER (10 45.020.149.89)</v>
          </cell>
          <cell r="B314" t="str">
            <v>Scotia Life Insurance Company (F206)</v>
          </cell>
          <cell r="C314" t="str">
            <v>PREMIUMS REINSURANCE ASSUMED SUBTOTAL - ASSUMED TOTAL ASIA/OTHER (10 45.020.149.89)</v>
          </cell>
          <cell r="D314">
            <v>1475</v>
          </cell>
        </row>
        <row r="315">
          <cell r="A315" t="str">
            <v>Scotia Life Insurance Company (F206)PREMIUMS REINSURANCE CEDED SUBTOTAL - CEDED TOTAL ASIA/OTHER (10 45.020.249.89)</v>
          </cell>
          <cell r="B315" t="str">
            <v>Scotia Life Insurance Company (F206)</v>
          </cell>
          <cell r="C315" t="str">
            <v>PREMIUMS REINSURANCE CEDED SUBTOTAL - CEDED TOTAL ASIA/OTHER (10 45.020.249.89)</v>
          </cell>
          <cell r="D315">
            <v>14758</v>
          </cell>
        </row>
        <row r="316">
          <cell r="A316" t="str">
            <v>Sons of Scotland Benevolent Association (J120)PREMIUMS DIRECT SUBTOTAL - DIRECT NON-PARTICIPATING TOTAL NON-PAR (10 45.010.049.41)</v>
          </cell>
          <cell r="B316" t="str">
            <v>Sons of Scotland Benevolent Association (J120)</v>
          </cell>
          <cell r="C316" t="str">
            <v>PREMIUMS DIRECT SUBTOTAL - DIRECT NON-PARTICIPATING TOTAL NON-PAR (10 45.010.049.41)</v>
          </cell>
          <cell r="D316">
            <v>1667</v>
          </cell>
        </row>
        <row r="317">
          <cell r="A317" t="str">
            <v>Standard Life Assurance Company of Canada (The) (F375)PREMIUMS DIRECT SUBTOTAL - DIRECT NON-PARTICIPATING ANNUITY INDIVIDUAL (10 45.010.049.11)</v>
          </cell>
          <cell r="B317" t="str">
            <v>Standard Life Assurance Company of Canada (The) (F375)</v>
          </cell>
          <cell r="C317" t="str">
            <v>PREMIUMS DIRECT SUBTOTAL - DIRECT NON-PARTICIPATING ANNUITY INDIVIDUAL (10 45.010.049.11)</v>
          </cell>
          <cell r="D317">
            <v>60281</v>
          </cell>
        </row>
        <row r="318">
          <cell r="A318" t="str">
            <v>Standard Life Assurance Company of Canada (The) (F375)PREMIUMS DIRECT SUBTOTAL - DIRECT NON-PARTICIPATING ANNUITY GROUP (10 45.010.049.12)</v>
          </cell>
          <cell r="B318" t="str">
            <v>Standard Life Assurance Company of Canada (The) (F375)</v>
          </cell>
          <cell r="C318" t="str">
            <v>PREMIUMS DIRECT SUBTOTAL - DIRECT NON-PARTICIPATING ANNUITY GROUP (10 45.010.049.12)</v>
          </cell>
          <cell r="D318">
            <v>91704</v>
          </cell>
        </row>
        <row r="319">
          <cell r="A319" t="str">
            <v>Standard Life Assurance Company of Canada (The) (F375)PREMIUMS DIRECT SUBTOTAL - DIRECT NON-PARTICIPATING TOTAL NON-PAR (10 45.010.049.41)</v>
          </cell>
          <cell r="B319" t="str">
            <v>Standard Life Assurance Company of Canada (The) (F375)</v>
          </cell>
          <cell r="C319" t="str">
            <v>PREMIUMS DIRECT SUBTOTAL - DIRECT NON-PARTICIPATING TOTAL NON-PAR (10 45.010.049.41)</v>
          </cell>
          <cell r="D319">
            <v>960917</v>
          </cell>
        </row>
        <row r="320">
          <cell r="A320" t="str">
            <v>Standard Life Assurance Company of Canada (The) (F375)PREMIUMS REINSURANCE ASSUMED SUBTOTAL - ASSUMED NON-PARTICIPATING ANNUITY INDIVIDUAL (10 45.010.149.11)</v>
          </cell>
          <cell r="B320" t="str">
            <v>Standard Life Assurance Company of Canada (The) (F375)</v>
          </cell>
          <cell r="C320" t="str">
            <v>PREMIUMS REINSURANCE ASSUMED SUBTOTAL - ASSUMED NON-PARTICIPATING ANNUITY INDIVIDUAL (10 45.010.149.11)</v>
          </cell>
          <cell r="D320">
            <v>19526</v>
          </cell>
        </row>
        <row r="321">
          <cell r="A321" t="str">
            <v>Standard Life Assurance Company of Canada (The) (F375)PREMIUMS REINSURANCE ASSUMED SUBTOTAL - ASSUMED NON-PARTICIPATING ANNUITY GROUP (10 45.010.149.12)</v>
          </cell>
          <cell r="B321" t="str">
            <v>Standard Life Assurance Company of Canada (The) (F375)</v>
          </cell>
          <cell r="C321" t="str">
            <v>PREMIUMS REINSURANCE ASSUMED SUBTOTAL - ASSUMED NON-PARTICIPATING ANNUITY GROUP (10 45.010.149.12)</v>
          </cell>
          <cell r="D321">
            <v>15231</v>
          </cell>
        </row>
        <row r="322">
          <cell r="A322" t="str">
            <v>Standard Life Assurance Company of Canada (The) (F375)PREMIUMS REINSURANCE ASSUMED SUBTOTAL - ASSUMED NON-PARTICIPATING TOTAL NON-PAR (10 45.010.149.41)</v>
          </cell>
          <cell r="B322" t="str">
            <v>Standard Life Assurance Company of Canada (The) (F375)</v>
          </cell>
          <cell r="C322" t="str">
            <v>PREMIUMS REINSURANCE ASSUMED SUBTOTAL - ASSUMED NON-PARTICIPATING TOTAL NON-PAR (10 45.010.149.41)</v>
          </cell>
          <cell r="D322">
            <v>36804</v>
          </cell>
        </row>
        <row r="323">
          <cell r="A323" t="str">
            <v>Standard Life Assurance Company of Canada (The) (F375)PREMIUMS REINSURANCE CEDED SUBTOTAL - CEDED NON-PARTICIPATING TOTAL NON-PAR (10 45.010.249.41)</v>
          </cell>
          <cell r="B323" t="str">
            <v>Standard Life Assurance Company of Canada (The) (F375)</v>
          </cell>
          <cell r="C323" t="str">
            <v>PREMIUMS REINSURANCE CEDED SUBTOTAL - CEDED NON-PARTICIPATING TOTAL NON-PAR (10 45.010.249.41)</v>
          </cell>
          <cell r="D323">
            <v>66819</v>
          </cell>
        </row>
        <row r="324">
          <cell r="A324" t="str">
            <v>Sun Life Assurance Company of Canada (F380)PREMIUMS DIRECT SUBTOTAL - DIRECT NON-PARTICIPATING ANNUITY INDIVIDUAL (10 45.010.049.11)</v>
          </cell>
          <cell r="B324" t="str">
            <v>Sun Life Assurance Company of Canada (F380)</v>
          </cell>
          <cell r="C324" t="str">
            <v>PREMIUMS DIRECT SUBTOTAL - DIRECT NON-PARTICIPATING ANNUITY INDIVIDUAL (10 45.010.049.11)</v>
          </cell>
          <cell r="D324">
            <v>701420</v>
          </cell>
        </row>
        <row r="325">
          <cell r="A325" t="str">
            <v>Sun Life Assurance Company of Canada (F380)PREMIUMS DIRECT SUBTOTAL - DIRECT NON-PARTICIPATING ANNUITY GROUP (10 45.010.049.12)</v>
          </cell>
          <cell r="B325" t="str">
            <v>Sun Life Assurance Company of Canada (F380)</v>
          </cell>
          <cell r="C325" t="str">
            <v>PREMIUMS DIRECT SUBTOTAL - DIRECT NON-PARTICIPATING ANNUITY GROUP (10 45.010.049.12)</v>
          </cell>
          <cell r="D325">
            <v>1129697</v>
          </cell>
        </row>
        <row r="326">
          <cell r="A326" t="str">
            <v>Sun Life Assurance Company of Canada (F380)PREMIUMS DIRECT SUBTOTAL - DIRECT NON-PARTICIPATING TOTAL NON-PAR (10 45.010.049.41)</v>
          </cell>
          <cell r="B326" t="str">
            <v>Sun Life Assurance Company of Canada (F380)</v>
          </cell>
          <cell r="C326" t="str">
            <v>PREMIUMS DIRECT SUBTOTAL - DIRECT NON-PARTICIPATING TOTAL NON-PAR (10 45.010.049.41)</v>
          </cell>
          <cell r="D326">
            <v>7403292</v>
          </cell>
        </row>
        <row r="327">
          <cell r="A327" t="str">
            <v>Sun Life Assurance Company of Canada (F380)PREMIUMS DIRECT SUBTOTAL - DIRECT TOTAL PAR (10 45.010.049.51)</v>
          </cell>
          <cell r="B327" t="str">
            <v>Sun Life Assurance Company of Canada (F380)</v>
          </cell>
          <cell r="C327" t="str">
            <v>PREMIUMS DIRECT SUBTOTAL - DIRECT TOTAL PAR (10 45.010.049.51)</v>
          </cell>
          <cell r="D327">
            <v>1047092</v>
          </cell>
        </row>
        <row r="328">
          <cell r="A328" t="str">
            <v>Sun Life Assurance Company of Canada (F380)PREMIUMS REINSURANCE ASSUMED SUBTOTAL - ASSUMED NON-PARTICIPATING ANNUITY INDIVIDUAL (10 45.010.149.11)</v>
          </cell>
          <cell r="B328" t="str">
            <v>Sun Life Assurance Company of Canada (F380)</v>
          </cell>
          <cell r="C328" t="str">
            <v>PREMIUMS REINSURANCE ASSUMED SUBTOTAL - ASSUMED NON-PARTICIPATING ANNUITY INDIVIDUAL (10 45.010.149.11)</v>
          </cell>
          <cell r="D328">
            <v>311</v>
          </cell>
        </row>
        <row r="329">
          <cell r="A329" t="str">
            <v>Sun Life Assurance Company of Canada (F380)PREMIUMS REINSURANCE ASSUMED SUBTOTAL - ASSUMED NON-PARTICIPATING TOTAL NON-PAR (10 45.010.149.41)</v>
          </cell>
          <cell r="B329" t="str">
            <v>Sun Life Assurance Company of Canada (F380)</v>
          </cell>
          <cell r="C329" t="str">
            <v>PREMIUMS REINSURANCE ASSUMED SUBTOTAL - ASSUMED NON-PARTICIPATING TOTAL NON-PAR (10 45.010.149.41)</v>
          </cell>
          <cell r="D329">
            <v>670</v>
          </cell>
        </row>
        <row r="330">
          <cell r="A330" t="str">
            <v>Sun Life Assurance Company of Canada (F380)PREMIUMS REINSURANCE CEDED SUBTOTAL - CEDED NON-PARTICIPATING TOTAL NON-PAR (10 45.010.249.41)</v>
          </cell>
          <cell r="B330" t="str">
            <v>Sun Life Assurance Company of Canada (F380)</v>
          </cell>
          <cell r="C330" t="str">
            <v>PREMIUMS REINSURANCE CEDED SUBTOTAL - CEDED NON-PARTICIPATING TOTAL NON-PAR (10 45.010.249.41)</v>
          </cell>
          <cell r="D330">
            <v>4479208</v>
          </cell>
        </row>
        <row r="331">
          <cell r="A331" t="str">
            <v>Sun Life Assurance Company of Canada (F380)PREMIUMS REINSURANCE CEDED SUBTOTAL - CEDED TOTAL PAR (10 45.010.249.51)</v>
          </cell>
          <cell r="B331" t="str">
            <v>Sun Life Assurance Company of Canada (F380)</v>
          </cell>
          <cell r="C331" t="str">
            <v>PREMIUMS REINSURANCE CEDED SUBTOTAL - CEDED TOTAL PAR (10 45.010.249.51)</v>
          </cell>
          <cell r="D331">
            <v>67931</v>
          </cell>
        </row>
        <row r="332">
          <cell r="A332" t="str">
            <v>Sun Life Assurance Company of Canada (F380)PREMIUMS DIRECT SUBTOTAL - DIRECT U.S.A. NON-PARTICIPATING TOTAL NON-PAR (10 45.020.049.41)</v>
          </cell>
          <cell r="B332" t="str">
            <v>Sun Life Assurance Company of Canada (F380)</v>
          </cell>
          <cell r="C332" t="str">
            <v>PREMIUMS DIRECT SUBTOTAL - DIRECT U.S.A. NON-PARTICIPATING TOTAL NON-PAR (10 45.020.049.41)</v>
          </cell>
          <cell r="D332">
            <v>2512888</v>
          </cell>
        </row>
        <row r="333">
          <cell r="A333" t="str">
            <v>Sun Life Assurance Company of Canada (F380)PREMIUMS DIRECT SUBTOTAL - DIRECT U.S.A. TOTAL PAR (10 45.020.049.51)</v>
          </cell>
          <cell r="B333" t="str">
            <v>Sun Life Assurance Company of Canada (F380)</v>
          </cell>
          <cell r="C333" t="str">
            <v>PREMIUMS DIRECT SUBTOTAL - DIRECT U.S.A. TOTAL PAR (10 45.020.049.51)</v>
          </cell>
          <cell r="D333">
            <v>280898</v>
          </cell>
        </row>
        <row r="334">
          <cell r="A334" t="str">
            <v>Sun Life Assurance Company of Canada (F380)PREMIUMS DIRECT SUBTOTAL - DIRECT TOTAL U.S.A. (10 45.020.049.76)</v>
          </cell>
          <cell r="B334" t="str">
            <v>Sun Life Assurance Company of Canada (F380)</v>
          </cell>
          <cell r="C334" t="str">
            <v>PREMIUMS DIRECT SUBTOTAL - DIRECT TOTAL U.S.A. (10 45.020.049.76)</v>
          </cell>
          <cell r="D334">
            <v>2793786</v>
          </cell>
        </row>
        <row r="335">
          <cell r="A335" t="str">
            <v>Sun Life Assurance Company of Canada (F380)PREMIUMS DIRECT SUBTOTAL - DIRECT TOTAL EUROPE (10 45.020.049.84)</v>
          </cell>
          <cell r="B335" t="str">
            <v>Sun Life Assurance Company of Canada (F380)</v>
          </cell>
          <cell r="C335" t="str">
            <v>PREMIUMS DIRECT SUBTOTAL - DIRECT TOTAL EUROPE (10 45.020.049.84)</v>
          </cell>
          <cell r="D335">
            <v>184303</v>
          </cell>
        </row>
        <row r="336">
          <cell r="A336" t="str">
            <v>Sun Life Assurance Company of Canada (F380)PREMIUMS DIRECT SUBTOTAL - DIRECT TOTAL ASIA/OTHER (10 45.020.049.89)</v>
          </cell>
          <cell r="B336" t="str">
            <v>Sun Life Assurance Company of Canada (F380)</v>
          </cell>
          <cell r="C336" t="str">
            <v>PREMIUMS DIRECT SUBTOTAL - DIRECT TOTAL ASIA/OTHER (10 45.020.049.89)</v>
          </cell>
          <cell r="D336">
            <v>1485576</v>
          </cell>
        </row>
        <row r="337">
          <cell r="A337" t="str">
            <v>Sun Life Assurance Company of Canada (F380)PREMIUMS REINSURANCE ASSUMED SUBTOTAL - ASSUMED U.S.A. NON-PARTICIPATING TOTAL NON-PAR (10 45.020.149.41)</v>
          </cell>
          <cell r="B337" t="str">
            <v>Sun Life Assurance Company of Canada (F380)</v>
          </cell>
          <cell r="C337" t="str">
            <v>PREMIUMS REINSURANCE ASSUMED SUBTOTAL - ASSUMED U.S.A. NON-PARTICIPATING TOTAL NON-PAR (10 45.020.149.41)</v>
          </cell>
          <cell r="D337">
            <v>94840</v>
          </cell>
        </row>
        <row r="338">
          <cell r="A338" t="str">
            <v>Sun Life Assurance Company of Canada (F380)PREMIUMS REINSURANCE ASSUMED SUBTOTAL - ASSUMED TOTAL U.S.A. (10 45.020.149.76)</v>
          </cell>
          <cell r="B338" t="str">
            <v>Sun Life Assurance Company of Canada (F380)</v>
          </cell>
          <cell r="C338" t="str">
            <v>PREMIUMS REINSURANCE ASSUMED SUBTOTAL - ASSUMED TOTAL U.S.A. (10 45.020.149.76)</v>
          </cell>
          <cell r="D338">
            <v>94840</v>
          </cell>
        </row>
        <row r="339">
          <cell r="A339" t="str">
            <v>Sun Life Assurance Company of Canada (F380)PREMIUMS REINSURANCE ASSUMED SUBTOTAL - ASSUMED TOTAL EUROPE (10 45.020.149.84)</v>
          </cell>
          <cell r="B339" t="str">
            <v>Sun Life Assurance Company of Canada (F380)</v>
          </cell>
          <cell r="C339" t="str">
            <v>PREMIUMS REINSURANCE ASSUMED SUBTOTAL - ASSUMED TOTAL EUROPE (10 45.020.149.84)</v>
          </cell>
          <cell r="D339">
            <v>-813</v>
          </cell>
        </row>
        <row r="340">
          <cell r="A340" t="str">
            <v>Sun Life Assurance Company of Canada (F380)PREMIUMS REINSURANCE ASSUMED SUBTOTAL - ASSUMED TOTAL ASIA/OTHER (10 45.020.149.89)</v>
          </cell>
          <cell r="B340" t="str">
            <v>Sun Life Assurance Company of Canada (F380)</v>
          </cell>
          <cell r="C340" t="str">
            <v>PREMIUMS REINSURANCE ASSUMED SUBTOTAL - ASSUMED TOTAL ASIA/OTHER (10 45.020.149.89)</v>
          </cell>
          <cell r="D340">
            <v>5447</v>
          </cell>
        </row>
        <row r="341">
          <cell r="A341" t="str">
            <v>Sun Life Assurance Company of Canada (F380)PREMIUMS REINSURANCE CEDED SUBTOTAL - CEDED U.S.A. NON-PARTICIPATING TOTAL NON-PAR (10 45.020.249.41)</v>
          </cell>
          <cell r="B341" t="str">
            <v>Sun Life Assurance Company of Canada (F380)</v>
          </cell>
          <cell r="C341" t="str">
            <v>PREMIUMS REINSURANCE CEDED SUBTOTAL - CEDED U.S.A. NON-PARTICIPATING TOTAL NON-PAR (10 45.020.249.41)</v>
          </cell>
          <cell r="D341">
            <v>393777</v>
          </cell>
        </row>
        <row r="342">
          <cell r="A342" t="str">
            <v>Sun Life Assurance Company of Canada (F380)PREMIUMS REINSURANCE CEDED SUBTOTAL - CEDED U.S.A. TOTAL PAR (10 45.020.249.51)</v>
          </cell>
          <cell r="B342" t="str">
            <v>Sun Life Assurance Company of Canada (F380)</v>
          </cell>
          <cell r="C342" t="str">
            <v>PREMIUMS REINSURANCE CEDED SUBTOTAL - CEDED U.S.A. TOTAL PAR (10 45.020.249.51)</v>
          </cell>
          <cell r="D342">
            <v>82276</v>
          </cell>
        </row>
        <row r="343">
          <cell r="A343" t="str">
            <v>Sun Life Assurance Company of Canada (F380)PREMIUMS REINSURANCE CEDED SUBTOTAL - CEDED TOTAL U.S.A. (10 45.020.249.76)</v>
          </cell>
          <cell r="B343" t="str">
            <v>Sun Life Assurance Company of Canada (F380)</v>
          </cell>
          <cell r="C343" t="str">
            <v>PREMIUMS REINSURANCE CEDED SUBTOTAL - CEDED TOTAL U.S.A. (10 45.020.249.76)</v>
          </cell>
          <cell r="D343">
            <v>476053</v>
          </cell>
        </row>
        <row r="344">
          <cell r="A344" t="str">
            <v>Sun Life Assurance Company of Canada (F380)PREMIUMS REINSURANCE CEDED SUBTOTAL - CEDED TOTAL EUROPE (10 45.020.249.84)</v>
          </cell>
          <cell r="B344" t="str">
            <v>Sun Life Assurance Company of Canada (F380)</v>
          </cell>
          <cell r="C344" t="str">
            <v>PREMIUMS REINSURANCE CEDED SUBTOTAL - CEDED TOTAL EUROPE (10 45.020.249.84)</v>
          </cell>
          <cell r="D344">
            <v>170908</v>
          </cell>
        </row>
        <row r="345">
          <cell r="A345" t="str">
            <v>Sun Life Assurance Company of Canada (F380)PREMIUMS REINSURANCE CEDED SUBTOTAL - CEDED TOTAL ASIA/OTHER (10 45.020.249.89)</v>
          </cell>
          <cell r="B345" t="str">
            <v>Sun Life Assurance Company of Canada (F380)</v>
          </cell>
          <cell r="C345" t="str">
            <v>PREMIUMS REINSURANCE CEDED SUBTOTAL - CEDED TOTAL ASIA/OTHER (10 45.020.249.89)</v>
          </cell>
          <cell r="D345">
            <v>-70282</v>
          </cell>
        </row>
        <row r="346">
          <cell r="A346" t="str">
            <v>Sun Life Financial Inc. (LH80)PREMIUMS DIRECT SUBTOTAL - DIRECT NON-PARTICIPATING ANNUITY INDIVIDUAL (10 45.010.049.11)</v>
          </cell>
          <cell r="B346" t="str">
            <v>Sun Life Financial Inc. (LH80)</v>
          </cell>
          <cell r="C346" t="str">
            <v>PREMIUMS DIRECT SUBTOTAL - DIRECT NON-PARTICIPATING ANNUITY INDIVIDUAL (10 45.010.049.11)</v>
          </cell>
          <cell r="D346">
            <v>701731</v>
          </cell>
        </row>
        <row r="347">
          <cell r="A347" t="str">
            <v>Sun Life Financial Inc. (LH80)PREMIUMS DIRECT SUBTOTAL - DIRECT NON-PARTICIPATING ANNUITY GROUP (10 45.010.049.12)</v>
          </cell>
          <cell r="B347" t="str">
            <v>Sun Life Financial Inc. (LH80)</v>
          </cell>
          <cell r="C347" t="str">
            <v>PREMIUMS DIRECT SUBTOTAL - DIRECT NON-PARTICIPATING ANNUITY GROUP (10 45.010.049.12)</v>
          </cell>
          <cell r="D347">
            <v>1129697</v>
          </cell>
        </row>
        <row r="348">
          <cell r="A348" t="str">
            <v>Sun Life Financial Inc. (LH80)PREMIUMS DIRECT SUBTOTAL - DIRECT NON-PARTICIPATING TOTAL NON-PAR (10 45.010.049.41)</v>
          </cell>
          <cell r="B348" t="str">
            <v>Sun Life Financial Inc. (LH80)</v>
          </cell>
          <cell r="C348" t="str">
            <v>PREMIUMS DIRECT SUBTOTAL - DIRECT NON-PARTICIPATING TOTAL NON-PAR (10 45.010.049.41)</v>
          </cell>
          <cell r="D348">
            <v>7403962</v>
          </cell>
        </row>
        <row r="349">
          <cell r="A349" t="str">
            <v>Sun Life Financial Inc. (LH80)PREMIUMS DIRECT SUBTOTAL - DIRECT TOTAL PAR (10 45.010.049.51)</v>
          </cell>
          <cell r="B349" t="str">
            <v>Sun Life Financial Inc. (LH80)</v>
          </cell>
          <cell r="C349" t="str">
            <v>PREMIUMS DIRECT SUBTOTAL - DIRECT TOTAL PAR (10 45.010.049.51)</v>
          </cell>
          <cell r="D349">
            <v>1047092</v>
          </cell>
        </row>
        <row r="350">
          <cell r="A350" t="str">
            <v>Sun Life Financial Inc. (LH80)PREMIUMS REINSURANCE CEDED SUBTOTAL - CEDED NON-PARTICIPATING TOTAL NON-PAR (10 45.010.249.41)</v>
          </cell>
          <cell r="B350" t="str">
            <v>Sun Life Financial Inc. (LH80)</v>
          </cell>
          <cell r="C350" t="str">
            <v>PREMIUMS REINSURANCE CEDED SUBTOTAL - CEDED NON-PARTICIPATING TOTAL NON-PAR (10 45.010.249.41)</v>
          </cell>
          <cell r="D350">
            <v>4479208</v>
          </cell>
        </row>
        <row r="351">
          <cell r="A351" t="str">
            <v>Sun Life Financial Inc. (LH80)PREMIUMS REINSURANCE CEDED SUBTOTAL - CEDED TOTAL PAR (10 45.010.249.51)</v>
          </cell>
          <cell r="B351" t="str">
            <v>Sun Life Financial Inc. (LH80)</v>
          </cell>
          <cell r="C351" t="str">
            <v>PREMIUMS REINSURANCE CEDED SUBTOTAL - CEDED TOTAL PAR (10 45.010.249.51)</v>
          </cell>
          <cell r="D351">
            <v>67931</v>
          </cell>
        </row>
        <row r="352">
          <cell r="A352" t="str">
            <v>Sun Life Financial Inc. (LH80)PREMIUMS DIRECT SUBTOTAL - DIRECT U.S.A. NON-PARTICIPATING ANNUITY INDIVIDUAL (10 45.020.049.11)</v>
          </cell>
          <cell r="B352" t="str">
            <v>Sun Life Financial Inc. (LH80)</v>
          </cell>
          <cell r="C352" t="str">
            <v>PREMIUMS DIRECT SUBTOTAL - DIRECT U.S.A. NON-PARTICIPATING ANNUITY INDIVIDUAL (10 45.020.049.11)</v>
          </cell>
          <cell r="D352">
            <v>95142</v>
          </cell>
        </row>
        <row r="353">
          <cell r="A353" t="str">
            <v>Sun Life Financial Inc. (LH80)PREMIUMS DIRECT SUBTOTAL - DIRECT U.S.A. NON-PARTICIPATING ANNUITY GROUP (10 45.020.049.12)</v>
          </cell>
          <cell r="B353" t="str">
            <v>Sun Life Financial Inc. (LH80)</v>
          </cell>
          <cell r="C353" t="str">
            <v>PREMIUMS DIRECT SUBTOTAL - DIRECT U.S.A. NON-PARTICIPATING ANNUITY GROUP (10 45.020.049.12)</v>
          </cell>
          <cell r="D353">
            <v>682148</v>
          </cell>
        </row>
        <row r="354">
          <cell r="A354" t="str">
            <v>Sun Life Financial Inc. (LH80)PREMIUMS DIRECT SUBTOTAL - DIRECT U.S.A. NON-PARTICIPATING TOTAL NON-PAR (10 45.020.049.41)</v>
          </cell>
          <cell r="B354" t="str">
            <v>Sun Life Financial Inc. (LH80)</v>
          </cell>
          <cell r="C354" t="str">
            <v>PREMIUMS DIRECT SUBTOTAL - DIRECT U.S.A. NON-PARTICIPATING TOTAL NON-PAR (10 45.020.049.41)</v>
          </cell>
          <cell r="D354">
            <v>3688342</v>
          </cell>
        </row>
        <row r="355">
          <cell r="A355" t="str">
            <v>Sun Life Financial Inc. (LH80)PREMIUMS DIRECT SUBTOTAL - DIRECT U.S.A. TOTAL PAR (10 45.020.049.51)</v>
          </cell>
          <cell r="B355" t="str">
            <v>Sun Life Financial Inc. (LH80)</v>
          </cell>
          <cell r="C355" t="str">
            <v>PREMIUMS DIRECT SUBTOTAL - DIRECT U.S.A. TOTAL PAR (10 45.020.049.51)</v>
          </cell>
          <cell r="D355">
            <v>280898</v>
          </cell>
        </row>
        <row r="356">
          <cell r="A356" t="str">
            <v>Sun Life Financial Inc. (LH80)PREMIUMS DIRECT SUBTOTAL - DIRECT TOTAL U.S.A. (10 45.020.049.76)</v>
          </cell>
          <cell r="B356" t="str">
            <v>Sun Life Financial Inc. (LH80)</v>
          </cell>
          <cell r="C356" t="str">
            <v>PREMIUMS DIRECT SUBTOTAL - DIRECT TOTAL U.S.A. (10 45.020.049.76)</v>
          </cell>
          <cell r="D356">
            <v>3969240</v>
          </cell>
        </row>
        <row r="357">
          <cell r="A357" t="str">
            <v>Sun Life Financial Inc. (LH80)PREMIUMS DIRECT SUBTOTAL - DIRECT TOTAL EUROPE (10 45.020.049.84)</v>
          </cell>
          <cell r="B357" t="str">
            <v>Sun Life Financial Inc. (LH80)</v>
          </cell>
          <cell r="C357" t="str">
            <v>PREMIUMS DIRECT SUBTOTAL - DIRECT TOTAL EUROPE (10 45.020.049.84)</v>
          </cell>
          <cell r="D357">
            <v>183490</v>
          </cell>
        </row>
        <row r="358">
          <cell r="A358" t="str">
            <v>Sun Life Financial Inc. (LH80)PREMIUMS DIRECT SUBTOTAL - DIRECT TOTAL ASIA/OTHER (10 45.020.049.89)</v>
          </cell>
          <cell r="B358" t="str">
            <v>Sun Life Financial Inc. (LH80)</v>
          </cell>
          <cell r="C358" t="str">
            <v>PREMIUMS DIRECT SUBTOTAL - DIRECT TOTAL ASIA/OTHER (10 45.020.049.89)</v>
          </cell>
          <cell r="D358">
            <v>1528026</v>
          </cell>
        </row>
        <row r="359">
          <cell r="A359" t="str">
            <v>Sun Life Financial Inc. (LH80)PREMIUMS REINSURANCE CEDED SUBTOTAL - CEDED U.S.A. NON-PARTICIPATING ANNUITY INDIVIDUAL (10 45.020.249.11)</v>
          </cell>
          <cell r="B359" t="str">
            <v>Sun Life Financial Inc. (LH80)</v>
          </cell>
          <cell r="C359" t="str">
            <v>PREMIUMS REINSURANCE CEDED SUBTOTAL - CEDED U.S.A. NON-PARTICIPATING ANNUITY INDIVIDUAL (10 45.020.249.11)</v>
          </cell>
          <cell r="D359">
            <v>431</v>
          </cell>
        </row>
        <row r="360">
          <cell r="A360" t="str">
            <v>Sun Life Financial Inc. (LH80)PREMIUMS REINSURANCE CEDED SUBTOTAL - CEDED U.S.A. NON-PARTICIPATING ANNUITY GROUP (10 45.020.249.12)</v>
          </cell>
          <cell r="B360" t="str">
            <v>Sun Life Financial Inc. (LH80)</v>
          </cell>
          <cell r="C360" t="str">
            <v>PREMIUMS REINSURANCE CEDED SUBTOTAL - CEDED U.S.A. NON-PARTICIPATING ANNUITY GROUP (10 45.020.249.12)</v>
          </cell>
          <cell r="D360">
            <v>2614</v>
          </cell>
        </row>
        <row r="361">
          <cell r="A361" t="str">
            <v>Sun Life Financial Inc. (LH80)PREMIUMS REINSURANCE CEDED SUBTOTAL - CEDED U.S.A. NON-PARTICIPATING TOTAL NON-PAR (10 45.020.249.41)</v>
          </cell>
          <cell r="B361" t="str">
            <v>Sun Life Financial Inc. (LH80)</v>
          </cell>
          <cell r="C361" t="str">
            <v>PREMIUMS REINSURANCE CEDED SUBTOTAL - CEDED U.S.A. NON-PARTICIPATING TOTAL NON-PAR (10 45.020.249.41)</v>
          </cell>
          <cell r="D361">
            <v>277196</v>
          </cell>
        </row>
        <row r="362">
          <cell r="A362" t="str">
            <v>Sun Life Financial Inc. (LH80)PREMIUMS REINSURANCE CEDED SUBTOTAL - CEDED U.S.A. TOTAL PAR (10 45.020.249.51)</v>
          </cell>
          <cell r="B362" t="str">
            <v>Sun Life Financial Inc. (LH80)</v>
          </cell>
          <cell r="C362" t="str">
            <v>PREMIUMS REINSURANCE CEDED SUBTOTAL - CEDED U.S.A. TOTAL PAR (10 45.020.249.51)</v>
          </cell>
          <cell r="D362">
            <v>82276</v>
          </cell>
        </row>
        <row r="363">
          <cell r="A363" t="str">
            <v>Sun Life Financial Inc. (LH80)PREMIUMS REINSURANCE CEDED SUBTOTAL - CEDED TOTAL U.S.A. (10 45.020.249.76)</v>
          </cell>
          <cell r="B363" t="str">
            <v>Sun Life Financial Inc. (LH80)</v>
          </cell>
          <cell r="C363" t="str">
            <v>PREMIUMS REINSURANCE CEDED SUBTOTAL - CEDED TOTAL U.S.A. (10 45.020.249.76)</v>
          </cell>
          <cell r="D363">
            <v>359472</v>
          </cell>
        </row>
        <row r="364">
          <cell r="A364" t="str">
            <v>Sun Life Financial Inc. (LH80)PREMIUMS REINSURANCE CEDED SUBTOTAL - CEDED TOTAL EUROPE (10 45.020.249.84)</v>
          </cell>
          <cell r="B364" t="str">
            <v>Sun Life Financial Inc. (LH80)</v>
          </cell>
          <cell r="C364" t="str">
            <v>PREMIUMS REINSURANCE CEDED SUBTOTAL - CEDED TOTAL EUROPE (10 45.020.249.84)</v>
          </cell>
          <cell r="D364">
            <v>170908</v>
          </cell>
        </row>
        <row r="365">
          <cell r="A365" t="str">
            <v>Sun Life Financial Inc. (LH80)PREMIUMS REINSURANCE CEDED SUBTOTAL - CEDED TOTAL ASIA/OTHER (10 45.020.249.89)</v>
          </cell>
          <cell r="B365" t="str">
            <v>Sun Life Financial Inc. (LH80)</v>
          </cell>
          <cell r="C365" t="str">
            <v>PREMIUMS REINSURANCE CEDED SUBTOTAL - CEDED TOTAL ASIA/OTHER (10 45.020.249.89)</v>
          </cell>
          <cell r="D365">
            <v>-70281</v>
          </cell>
        </row>
        <row r="366">
          <cell r="A366" t="str">
            <v>Sun Life Insurance (Canada) Limited (F381)PREMIUMS DIRECT SUBTOTAL - DIRECT NON-PARTICIPATING ANNUITY INDIVIDUAL (10 45.010.049.11)</v>
          </cell>
          <cell r="B366" t="str">
            <v>Sun Life Insurance (Canada) Limited (F381)</v>
          </cell>
          <cell r="C366" t="str">
            <v>PREMIUMS DIRECT SUBTOTAL - DIRECT NON-PARTICIPATING ANNUITY INDIVIDUAL (10 45.010.049.11)</v>
          </cell>
          <cell r="D366">
            <v>100047</v>
          </cell>
        </row>
        <row r="367">
          <cell r="A367" t="str">
            <v>Sun Life Insurance (Canada) Limited (F381)PREMIUMS DIRECT SUBTOTAL - DIRECT NON-PARTICIPATING TOTAL NON-PAR (10 45.010.049.41)</v>
          </cell>
          <cell r="B367" t="str">
            <v>Sun Life Insurance (Canada) Limited (F381)</v>
          </cell>
          <cell r="C367" t="str">
            <v>PREMIUMS DIRECT SUBTOTAL - DIRECT NON-PARTICIPATING TOTAL NON-PAR (10 45.010.049.41)</v>
          </cell>
          <cell r="D367">
            <v>100047</v>
          </cell>
        </row>
        <row r="368">
          <cell r="A368" t="str">
            <v>Sun Life Insurance (Canada) Limited (F381)PREMIUMS REINSURANCE ASSUMED SUBTOTAL - ASSUMED NON-PARTICIPATING ANNUITY INDIVIDUAL (10 45.010.149.11)</v>
          </cell>
          <cell r="B368" t="str">
            <v>Sun Life Insurance (Canada) Limited (F381)</v>
          </cell>
          <cell r="C368" t="str">
            <v>PREMIUMS REINSURANCE ASSUMED SUBTOTAL - ASSUMED NON-PARTICIPATING ANNUITY INDIVIDUAL (10 45.010.149.11)</v>
          </cell>
          <cell r="D368">
            <v>325135</v>
          </cell>
        </row>
        <row r="369">
          <cell r="A369" t="str">
            <v>Sun Life Insurance (Canada) Limited (F381)PREMIUMS REINSURANCE ASSUMED SUBTOTAL - ASSUMED NON-PARTICIPATING ANNUITY GROUP (10 45.010.149.12)</v>
          </cell>
          <cell r="B369" t="str">
            <v>Sun Life Insurance (Canada) Limited (F381)</v>
          </cell>
          <cell r="C369" t="str">
            <v>PREMIUMS REINSURANCE ASSUMED SUBTOTAL - ASSUMED NON-PARTICIPATING ANNUITY GROUP (10 45.010.149.12)</v>
          </cell>
          <cell r="D369">
            <v>744658</v>
          </cell>
        </row>
        <row r="370">
          <cell r="A370" t="str">
            <v>Sun Life Insurance (Canada) Limited (F381)PREMIUMS REINSURANCE ASSUMED SUBTOTAL - ASSUMED NON-PARTICIPATING TOTAL NON-PAR (10 45.010.149.41)</v>
          </cell>
          <cell r="B370" t="str">
            <v>Sun Life Insurance (Canada) Limited (F381)</v>
          </cell>
          <cell r="C370" t="str">
            <v>PREMIUMS REINSURANCE ASSUMED SUBTOTAL - ASSUMED NON-PARTICIPATING TOTAL NON-PAR (10 45.010.149.41)</v>
          </cell>
          <cell r="D370">
            <v>1439387</v>
          </cell>
        </row>
        <row r="371">
          <cell r="A371" t="str">
            <v>TD Life Insurance Company (F383)PREMIUMS DIRECT SUBTOTAL - DIRECT NON-PARTICIPATING TOTAL NON-PAR (10 45.010.049.41)</v>
          </cell>
          <cell r="B371" t="str">
            <v>TD Life Insurance Company (F383)</v>
          </cell>
          <cell r="C371" t="str">
            <v>PREMIUMS DIRECT SUBTOTAL - DIRECT NON-PARTICIPATING TOTAL NON-PAR (10 45.010.049.41)</v>
          </cell>
          <cell r="D371">
            <v>72696</v>
          </cell>
        </row>
        <row r="372">
          <cell r="A372" t="str">
            <v>TD Life Insurance Company (F383)PREMIUMS REINSURANCE CEDED SUBTOTAL - CEDED NON-PARTICIPATING TOTAL NON-PAR (10 45.010.249.41)</v>
          </cell>
          <cell r="B372" t="str">
            <v>TD Life Insurance Company (F383)</v>
          </cell>
          <cell r="C372" t="str">
            <v>PREMIUMS REINSURANCE CEDED SUBTOTAL - CEDED NON-PARTICIPATING TOTAL NON-PAR (10 45.010.249.41)</v>
          </cell>
          <cell r="D372">
            <v>17517</v>
          </cell>
        </row>
        <row r="373">
          <cell r="A373" t="str">
            <v>Teachers Life Insurance Society (Fraternal) (J125)PREMIUMS DIRECT SUBTOTAL - DIRECT NON-PARTICIPATING TOTAL NON-PAR (10 45.010.049.41)</v>
          </cell>
          <cell r="B373" t="str">
            <v>Teachers Life Insurance Society (Fraternal) (J125)</v>
          </cell>
          <cell r="C373" t="str">
            <v>PREMIUMS DIRECT SUBTOTAL - DIRECT NON-PARTICIPATING TOTAL NON-PAR (10 45.010.049.41)</v>
          </cell>
          <cell r="D373">
            <v>9586</v>
          </cell>
        </row>
        <row r="374">
          <cell r="A374" t="str">
            <v>Teachers Life Insurance Society (Fraternal) (J125)PREMIUMS REINSURANCE CEDED SUBTOTAL - CEDED NON-PARTICIPATING TOTAL NON-PAR (10 45.010.249.41)</v>
          </cell>
          <cell r="B374" t="str">
            <v>Teachers Life Insurance Society (Fraternal) (J125)</v>
          </cell>
          <cell r="C374" t="str">
            <v>PREMIUMS REINSURANCE CEDED SUBTOTAL - CEDED NON-PARTICIPATING TOTAL NON-PAR (10 45.010.249.41)</v>
          </cell>
          <cell r="D374">
            <v>195</v>
          </cell>
        </row>
        <row r="375">
          <cell r="A375" t="str">
            <v>Transamerica Life Canada (F345)PREMIUMS DIRECT SUBTOTAL - DIRECT NON-PARTICIPATING ANNUITY INDIVIDUAL (10 45.010.049.11)</v>
          </cell>
          <cell r="B375" t="str">
            <v>Transamerica Life Canada (F345)</v>
          </cell>
          <cell r="C375" t="str">
            <v>PREMIUMS DIRECT SUBTOTAL - DIRECT NON-PARTICIPATING ANNUITY INDIVIDUAL (10 45.010.049.11)</v>
          </cell>
          <cell r="D375">
            <v>30222</v>
          </cell>
        </row>
        <row r="376">
          <cell r="A376" t="str">
            <v>Transamerica Life Canada (F345)PREMIUMS DIRECT SUBTOTAL - DIRECT NON-PARTICIPATING TOTAL NON-PAR (10 45.010.049.41)</v>
          </cell>
          <cell r="B376" t="str">
            <v>Transamerica Life Canada (F345)</v>
          </cell>
          <cell r="C376" t="str">
            <v>PREMIUMS DIRECT SUBTOTAL - DIRECT NON-PARTICIPATING TOTAL NON-PAR (10 45.010.049.41)</v>
          </cell>
          <cell r="D376">
            <v>705411</v>
          </cell>
        </row>
        <row r="377">
          <cell r="A377" t="str">
            <v>Transamerica Life Canada (F345)PREMIUMS DIRECT SUBTOTAL - DIRECT TOTAL PAR (10 45.010.049.51)</v>
          </cell>
          <cell r="B377" t="str">
            <v>Transamerica Life Canada (F345)</v>
          </cell>
          <cell r="C377" t="str">
            <v>PREMIUMS DIRECT SUBTOTAL - DIRECT TOTAL PAR (10 45.010.049.51)</v>
          </cell>
          <cell r="D377">
            <v>310</v>
          </cell>
        </row>
        <row r="378">
          <cell r="A378" t="str">
            <v>Transamerica Life Canada (F345)PREMIUMS REINSURANCE CEDED SUBTOTAL - CEDED NON-PARTICIPATING TOTAL NON-PAR (10 45.010.249.41)</v>
          </cell>
          <cell r="B378" t="str">
            <v>Transamerica Life Canada (F345)</v>
          </cell>
          <cell r="C378" t="str">
            <v>PREMIUMS REINSURANCE CEDED SUBTOTAL - CEDED NON-PARTICIPATING TOTAL NON-PAR (10 45.010.249.41)</v>
          </cell>
          <cell r="D378">
            <v>381692</v>
          </cell>
        </row>
        <row r="379">
          <cell r="A379" t="str">
            <v>Ukrainian Fraternal Society of Canada (J130)PREMIUMS DIRECT SUBTOTAL - DIRECT NON-PARTICIPATING TOTAL NON-PAR (10 45.010.049.41)</v>
          </cell>
          <cell r="B379" t="str">
            <v>Ukrainian Fraternal Society of Canada (J130)</v>
          </cell>
          <cell r="C379" t="str">
            <v>PREMIUMS DIRECT SUBTOTAL - DIRECT NON-PARTICIPATING TOTAL NON-PAR (10 45.010.049.41)</v>
          </cell>
          <cell r="D379">
            <v>145</v>
          </cell>
        </row>
        <row r="380">
          <cell r="A380" t="str">
            <v>Wawanesa Life Insurance Company (The) (F410)PREMIUMS DIRECT SUBTOTAL - DIRECT NON-PARTICIPATING ANNUITY INDIVIDUAL (10 45.010.049.11)</v>
          </cell>
          <cell r="B380" t="str">
            <v>Wawanesa Life Insurance Company (The) (F410)</v>
          </cell>
          <cell r="C380" t="str">
            <v>PREMIUMS DIRECT SUBTOTAL - DIRECT NON-PARTICIPATING ANNUITY INDIVIDUAL (10 45.010.049.11)</v>
          </cell>
          <cell r="D380">
            <v>27341</v>
          </cell>
        </row>
        <row r="381">
          <cell r="A381" t="str">
            <v>Wawanesa Life Insurance Company (The) (F410)PREMIUMS DIRECT SUBTOTAL - DIRECT NON-PARTICIPATING TOTAL NON-PAR (10 45.010.049.41)</v>
          </cell>
          <cell r="B381" t="str">
            <v>Wawanesa Life Insurance Company (The) (F410)</v>
          </cell>
          <cell r="C381" t="str">
            <v>PREMIUMS DIRECT SUBTOTAL - DIRECT NON-PARTICIPATING TOTAL NON-PAR (10 45.010.049.41)</v>
          </cell>
          <cell r="D381">
            <v>97889</v>
          </cell>
        </row>
        <row r="382">
          <cell r="A382" t="str">
            <v>Wawanesa Life Insurance Company (The) (F410)PREMIUMS DIRECT SUBTOTAL - DIRECT TOTAL PAR (10 45.010.049.51)</v>
          </cell>
          <cell r="B382" t="str">
            <v>Wawanesa Life Insurance Company (The) (F410)</v>
          </cell>
          <cell r="C382" t="str">
            <v>PREMIUMS DIRECT SUBTOTAL - DIRECT TOTAL PAR (10 45.010.049.51)</v>
          </cell>
          <cell r="D382">
            <v>23564</v>
          </cell>
        </row>
        <row r="383">
          <cell r="A383" t="str">
            <v>Wawanesa Life Insurance Company (The) (F410)PREMIUMS REINSURANCE CEDED SUBTOTAL - CEDED NON-PARTICIPATING TOTAL NON-PAR (10 45.010.249.41)</v>
          </cell>
          <cell r="B383" t="str">
            <v>Wawanesa Life Insurance Company (The) (F410)</v>
          </cell>
          <cell r="C383" t="str">
            <v>PREMIUMS REINSURANCE CEDED SUBTOTAL - CEDED NON-PARTICIPATING TOTAL NON-PAR (10 45.010.249.41)</v>
          </cell>
          <cell r="D383">
            <v>13909</v>
          </cell>
        </row>
        <row r="384">
          <cell r="A384" t="str">
            <v>Wawanesa Life Insurance Company (The) (F410)PREMIUMS REINSURANCE CEDED SUBTOTAL - CEDED TOTAL PAR (10 45.010.249.51)</v>
          </cell>
          <cell r="B384" t="str">
            <v>Wawanesa Life Insurance Company (The) (F410)</v>
          </cell>
          <cell r="C384" t="str">
            <v>PREMIUMS REINSURANCE CEDED SUBTOTAL - CEDED TOTAL PAR (10 45.010.249.51)</v>
          </cell>
          <cell r="D384">
            <v>1213</v>
          </cell>
        </row>
        <row r="385">
          <cell r="A385" t="str">
            <v>Western Life Assurance Company (F196)PREMIUMS DIRECT SUBTOTAL - DIRECT NON-PARTICIPATING ANNUITY INDIVIDUAL (10 45.010.049.11)</v>
          </cell>
          <cell r="B385" t="str">
            <v>Western Life Assurance Company (F196)</v>
          </cell>
          <cell r="C385" t="str">
            <v>PREMIUMS DIRECT SUBTOTAL - DIRECT NON-PARTICIPATING ANNUITY INDIVIDUAL (10 45.010.049.11)</v>
          </cell>
          <cell r="D385">
            <v>1</v>
          </cell>
        </row>
        <row r="386">
          <cell r="A386" t="str">
            <v>Western Life Assurance Company (F196)PREMIUMS DIRECT SUBTOTAL - DIRECT NON-PARTICIPATING TOTAL NON-PAR (10 45.010.049.41)</v>
          </cell>
          <cell r="B386" t="str">
            <v>Western Life Assurance Company (F196)</v>
          </cell>
          <cell r="C386" t="str">
            <v>PREMIUMS DIRECT SUBTOTAL - DIRECT NON-PARTICIPATING TOTAL NON-PAR (10 45.010.049.41)</v>
          </cell>
          <cell r="D386">
            <v>87233</v>
          </cell>
        </row>
        <row r="387">
          <cell r="A387" t="str">
            <v>Western Life Assurance Company (F196)PREMIUMS REINSURANCE ASSUMED SUBTOTAL - ASSUMED NON-PARTICIPATING TOTAL NON-PAR (10 45.010.149.41)</v>
          </cell>
          <cell r="B387" t="str">
            <v>Western Life Assurance Company (F196)</v>
          </cell>
          <cell r="C387" t="str">
            <v>PREMIUMS REINSURANCE ASSUMED SUBTOTAL - ASSUMED NON-PARTICIPATING TOTAL NON-PAR (10 45.010.149.41)</v>
          </cell>
          <cell r="D387">
            <v>183</v>
          </cell>
        </row>
        <row r="388">
          <cell r="A388" t="str">
            <v>Western Life Assurance Company (F196)PREMIUMS REINSURANCE CEDED SUBTOTAL - CEDED NON-PARTICIPATING TOTAL NON-PAR (10 45.010.249.41)</v>
          </cell>
          <cell r="B388" t="str">
            <v>Western Life Assurance Company (F196)</v>
          </cell>
          <cell r="C388" t="str">
            <v>PREMIUMS REINSURANCE CEDED SUBTOTAL - CEDED NON-PARTICIPATING TOTAL NON-PAR (10 45.010.249.41)</v>
          </cell>
          <cell r="D388">
            <v>27099</v>
          </cell>
        </row>
        <row r="389">
          <cell r="A389" t="str">
            <v>Aetna Life Insurance Company (H010)PREMIUMS DIRECT SUBTOTAL - DIRECT NON-PARTICIPATING TOTAL NON-PAR (20 45.010.049.41)</v>
          </cell>
          <cell r="B389" t="str">
            <v>Aetna Life Insurance Company (H010)</v>
          </cell>
          <cell r="C389" t="str">
            <v>PREMIUMS DIRECT SUBTOTAL - DIRECT NON-PARTICIPATING TOTAL NON-PAR (20 45.010.049.41)</v>
          </cell>
          <cell r="D389">
            <v>1583</v>
          </cell>
        </row>
        <row r="390">
          <cell r="A390" t="str">
            <v>Aetna Life Insurance Company (H010)PREMIUMS REINSURANCE ASSUMED SUBTOTAL - ASSUMED NON-PARTICIPATING TOTAL NON-PAR (20 45.010.149.41)</v>
          </cell>
          <cell r="B390" t="str">
            <v>Aetna Life Insurance Company (H010)</v>
          </cell>
          <cell r="C390" t="str">
            <v>PREMIUMS REINSURANCE ASSUMED SUBTOTAL - ASSUMED NON-PARTICIPATING TOTAL NON-PAR (20 45.010.149.41)</v>
          </cell>
          <cell r="D390">
            <v>12</v>
          </cell>
        </row>
        <row r="391">
          <cell r="A391" t="str">
            <v>Allianz Life Insurance Company of North America (H430)PREMIUMS DIRECT SUBTOTAL - DIRECT NON-PARTICIPATING TOTAL NON-PAR (20 45.010.049.41)</v>
          </cell>
          <cell r="B391" t="str">
            <v>Allianz Life Insurance Company of North America (H430)</v>
          </cell>
          <cell r="C391" t="str">
            <v>PREMIUMS DIRECT SUBTOTAL - DIRECT NON-PARTICIPATING TOTAL NON-PAR (20 45.010.049.41)</v>
          </cell>
          <cell r="D391">
            <v>387</v>
          </cell>
        </row>
        <row r="392">
          <cell r="A392" t="str">
            <v>Allianz Life Insurance Company of North America (H430)PREMIUMS REINSURANCE CEDED SUBTOTAL - CEDED NON-PARTICIPATING TOTAL NON-PAR (20 45.010.249.41)</v>
          </cell>
          <cell r="B392" t="str">
            <v>Allianz Life Insurance Company of North America (H430)</v>
          </cell>
          <cell r="C392" t="str">
            <v>PREMIUMS REINSURANCE CEDED SUBTOTAL - CEDED NON-PARTICIPATING TOTAL NON-PAR (20 45.010.249.41)</v>
          </cell>
          <cell r="D392">
            <v>34</v>
          </cell>
        </row>
        <row r="393">
          <cell r="A393" t="str">
            <v>American Bankers Life Assurance Company of Florida (H030)PREMIUMS DIRECT SUBTOTAL - DIRECT NON-PARTICIPATING TOTAL NON-PAR (20 45.010.049.41)</v>
          </cell>
          <cell r="B393" t="str">
            <v>American Bankers Life Assurance Company of Florida (H030)</v>
          </cell>
          <cell r="C393" t="str">
            <v>PREMIUMS DIRECT SUBTOTAL - DIRECT NON-PARTICIPATING TOTAL NON-PAR (20 45.010.049.41)</v>
          </cell>
          <cell r="D393">
            <v>296516</v>
          </cell>
        </row>
        <row r="394">
          <cell r="A394" t="str">
            <v>American Bankers Life Assurance Company of Florida (H030)PREMIUMS REINSURANCE ASSUMED SUBTOTAL - ASSUMED NON-PARTICIPATING TOTAL NON-PAR (20 45.010.149.41)</v>
          </cell>
          <cell r="B394" t="str">
            <v>American Bankers Life Assurance Company of Florida (H030)</v>
          </cell>
          <cell r="C394" t="str">
            <v>PREMIUMS REINSURANCE ASSUMED SUBTOTAL - ASSUMED NON-PARTICIPATING TOTAL NON-PAR (20 45.010.149.41)</v>
          </cell>
          <cell r="D394">
            <v>62770</v>
          </cell>
        </row>
        <row r="395">
          <cell r="A395" t="str">
            <v>American Bankers Life Assurance Company of Florida (H030)PREMIUMS REINSURANCE CEDED SUBTOTAL - CEDED NON-PARTICIPATING TOTAL NON-PAR (20 45.010.249.41)</v>
          </cell>
          <cell r="B395" t="str">
            <v>American Bankers Life Assurance Company of Florida (H030)</v>
          </cell>
          <cell r="C395" t="str">
            <v>PREMIUMS REINSURANCE CEDED SUBTOTAL - CEDED NON-PARTICIPATING TOTAL NON-PAR (20 45.010.249.41)</v>
          </cell>
          <cell r="D395">
            <v>308065</v>
          </cell>
        </row>
        <row r="396">
          <cell r="A396" t="str">
            <v>American Health and Life Insurance Company (H056)PREMIUMS DIRECT SUBTOTAL - DIRECT NON-PARTICIPATING TOTAL NON-PAR (20 45.010.049.41)</v>
          </cell>
          <cell r="B396" t="str">
            <v>American Health and Life Insurance Company (H056)</v>
          </cell>
          <cell r="C396" t="str">
            <v>PREMIUMS DIRECT SUBTOTAL - DIRECT NON-PARTICIPATING TOTAL NON-PAR (20 45.010.049.41)</v>
          </cell>
          <cell r="D396">
            <v>12153</v>
          </cell>
        </row>
        <row r="397">
          <cell r="A397" t="str">
            <v>American Health and Life Insurance Company (H056)PREMIUMS REINSURANCE CEDED SUBTOTAL - CEDED NON-PARTICIPATING TOTAL NON-PAR (20 45.010.249.41)</v>
          </cell>
          <cell r="B397" t="str">
            <v>American Health and Life Insurance Company (H056)</v>
          </cell>
          <cell r="C397" t="str">
            <v>PREMIUMS REINSURANCE CEDED SUBTOTAL - CEDED NON-PARTICIPATING TOTAL NON-PAR (20 45.010.249.41)</v>
          </cell>
          <cell r="D397">
            <v>4568</v>
          </cell>
        </row>
        <row r="398">
          <cell r="A398" t="str">
            <v>American Income Life Insurance Company (H042)PREMIUMS DIRECT SUBTOTAL - DIRECT NON-PARTICIPATING TOTAL NON-PAR (20 45.010.049.41)</v>
          </cell>
          <cell r="B398" t="str">
            <v>American Income Life Insurance Company (H042)</v>
          </cell>
          <cell r="C398" t="str">
            <v>PREMIUMS DIRECT SUBTOTAL - DIRECT NON-PARTICIPATING TOTAL NON-PAR (20 45.010.049.41)</v>
          </cell>
          <cell r="D398">
            <v>88258</v>
          </cell>
        </row>
        <row r="399">
          <cell r="A399" t="str">
            <v>American Income Life Insurance Company (H042)PREMIUMS REINSURANCE CEDED SUBTOTAL - CEDED NON-PARTICIPATING TOTAL NON-PAR (20 45.010.249.41)</v>
          </cell>
          <cell r="B399" t="str">
            <v>American Income Life Insurance Company (H042)</v>
          </cell>
          <cell r="C399" t="str">
            <v>PREMIUMS REINSURANCE CEDED SUBTOTAL - CEDED NON-PARTICIPATING TOTAL NON-PAR (20 45.010.249.41)</v>
          </cell>
          <cell r="D399">
            <v>37</v>
          </cell>
        </row>
        <row r="400">
          <cell r="A400" t="str">
            <v>AXA Equitable Life Insurance Company (H180)PREMIUMS DIRECT SUBTOTAL - DIRECT TOTAL PAR (20 45.010.049.51)</v>
          </cell>
          <cell r="B400" t="str">
            <v>AXA Equitable Life Insurance Company (H180)</v>
          </cell>
          <cell r="C400" t="str">
            <v>PREMIUMS DIRECT SUBTOTAL - DIRECT TOTAL PAR (20 45.010.049.51)</v>
          </cell>
          <cell r="D400">
            <v>158</v>
          </cell>
        </row>
        <row r="401">
          <cell r="A401" t="str">
            <v>AXA Equitable Life Insurance Company (H180)PREMIUMS REINSURANCE ASSUMED SUBTOTAL - ASSUMED NON-PARTICIPATING TOTAL NON-PAR (20 45.010.149.41)</v>
          </cell>
          <cell r="B401" t="str">
            <v>AXA Equitable Life Insurance Company (H180)</v>
          </cell>
          <cell r="C401" t="str">
            <v>PREMIUMS REINSURANCE ASSUMED SUBTOTAL - ASSUMED NON-PARTICIPATING TOTAL NON-PAR (20 45.010.149.41)</v>
          </cell>
          <cell r="D401">
            <v>7776</v>
          </cell>
        </row>
        <row r="402">
          <cell r="A402" t="str">
            <v>CMFG Life Insurance Company (H170)PREMIUMS DIRECT SUBTOTAL - DIRECT TOTAL PAR (20 45.010.049.51)</v>
          </cell>
          <cell r="B402" t="str">
            <v>CMFG Life Insurance Company (H170)</v>
          </cell>
          <cell r="C402" t="str">
            <v>PREMIUMS DIRECT SUBTOTAL - DIRECT TOTAL PAR (20 45.010.049.51)</v>
          </cell>
          <cell r="D402">
            <v>218</v>
          </cell>
        </row>
        <row r="403">
          <cell r="A403" t="str">
            <v>COLISEE RE (Life Branch) (H057)PREMIUMS REINSURANCE ASSUMED SUBTOTAL - ASSUMED NON-PARTICIPATING TOTAL NON-PAR (20 45.010.149.41)</v>
          </cell>
          <cell r="B403" t="str">
            <v>COLISEE RE (Life Branch) (H057)</v>
          </cell>
          <cell r="C403" t="str">
            <v>PREMIUMS REINSURANCE ASSUMED SUBTOTAL - ASSUMED NON-PARTICIPATING TOTAL NON-PAR (20 45.010.149.41)</v>
          </cell>
          <cell r="D403">
            <v>1</v>
          </cell>
        </row>
        <row r="404">
          <cell r="A404" t="str">
            <v>Combined Insurance Company of America (H130)PREMIUMS DIRECT SUBTOTAL - DIRECT NON-PARTICIPATING TOTAL NON-PAR (20 45.010.049.41)</v>
          </cell>
          <cell r="B404" t="str">
            <v>Combined Insurance Company of America (H130)</v>
          </cell>
          <cell r="C404" t="str">
            <v>PREMIUMS DIRECT SUBTOTAL - DIRECT NON-PARTICIPATING TOTAL NON-PAR (20 45.010.049.41)</v>
          </cell>
          <cell r="D404">
            <v>231380</v>
          </cell>
        </row>
        <row r="405">
          <cell r="A405" t="str">
            <v>Combined Insurance Company of America (H130)PREMIUMS REINSURANCE CEDED SUBTOTAL - CEDED NON-PARTICIPATING TOTAL NON-PAR (20 45.010.249.41)</v>
          </cell>
          <cell r="B405" t="str">
            <v>Combined Insurance Company of America (H130)</v>
          </cell>
          <cell r="C405" t="str">
            <v>PREMIUMS REINSURANCE CEDED SUBTOTAL - CEDED NON-PARTICIPATING TOTAL NON-PAR (20 45.010.249.41)</v>
          </cell>
          <cell r="D405">
            <v>47555</v>
          </cell>
        </row>
        <row r="406">
          <cell r="A406" t="str">
            <v>Connecticut General Life Insurance Company (H140)PREMIUMS DIRECT SUBTOTAL - DIRECT NON-PARTICIPATING TOTAL NON-PAR (20 45.010.049.41)</v>
          </cell>
          <cell r="B406" t="str">
            <v>Connecticut General Life Insurance Company (H140)</v>
          </cell>
          <cell r="C406" t="str">
            <v>PREMIUMS DIRECT SUBTOTAL - DIRECT NON-PARTICIPATING TOTAL NON-PAR (20 45.010.049.41)</v>
          </cell>
          <cell r="D406">
            <v>3299</v>
          </cell>
        </row>
        <row r="407">
          <cell r="A407" t="str">
            <v>Connecticut General Life Insurance Company (H140)PREMIUMS REINSURANCE ASSUMED SUBTOTAL - ASSUMED NON-PARTICIPATING TOTAL NON-PAR (20 45.010.149.41)</v>
          </cell>
          <cell r="B407" t="str">
            <v>Connecticut General Life Insurance Company (H140)</v>
          </cell>
          <cell r="C407" t="str">
            <v>PREMIUMS REINSURANCE ASSUMED SUBTOTAL - ASSUMED NON-PARTICIPATING TOTAL NON-PAR (20 45.010.149.41)</v>
          </cell>
          <cell r="D407">
            <v>18</v>
          </cell>
        </row>
        <row r="408">
          <cell r="A408" t="str">
            <v>Connecticut General Life Insurance Company (H140)PREMIUMS REINSURANCE CEDED SUBTOTAL - CEDED NON-PARTICIPATING TOTAL NON-PAR (20 45.010.249.41)</v>
          </cell>
          <cell r="B408" t="str">
            <v>Connecticut General Life Insurance Company (H140)</v>
          </cell>
          <cell r="C408" t="str">
            <v>PREMIUMS REINSURANCE CEDED SUBTOTAL - CEDED NON-PARTICIPATING TOTAL NON-PAR (20 45.010.249.41)</v>
          </cell>
          <cell r="D408">
            <v>195</v>
          </cell>
        </row>
        <row r="409">
          <cell r="A409" t="str">
            <v>Croatian Fraternal Union of America (K050)PREMIUMS DIRECT SUBTOTAL - DIRECT NON-PARTICIPATING TOTAL NON-PAR (20 45.010.049.41)</v>
          </cell>
          <cell r="B409" t="str">
            <v>Croatian Fraternal Union of America (K050)</v>
          </cell>
          <cell r="C409" t="str">
            <v>PREMIUMS DIRECT SUBTOTAL - DIRECT NON-PARTICIPATING TOTAL NON-PAR (20 45.010.049.41)</v>
          </cell>
          <cell r="D409">
            <v>428</v>
          </cell>
        </row>
        <row r="410">
          <cell r="A410" t="str">
            <v>Employers Reassurance Corporation (H190)PREMIUMS REINSURANCE ASSUMED SUBTOTAL - ASSUMED NON-PARTICIPATING TOTAL NON-PAR (20 45.010.149.41)</v>
          </cell>
          <cell r="B410" t="str">
            <v>Employers Reassurance Corporation (H190)</v>
          </cell>
          <cell r="C410" t="str">
            <v>PREMIUMS REINSURANCE ASSUMED SUBTOTAL - ASSUMED NON-PARTICIPATING TOTAL NON-PAR (20 45.010.149.41)</v>
          </cell>
          <cell r="D410">
            <v>197460</v>
          </cell>
        </row>
        <row r="411">
          <cell r="A411" t="str">
            <v>Employers Reassurance Corporation (H190)PREMIUMS REINSURANCE CEDED SUBTOTAL - CEDED NON-PARTICIPATING TOTAL NON-PAR (20 45.010.249.41)</v>
          </cell>
          <cell r="B411" t="str">
            <v>Employers Reassurance Corporation (H190)</v>
          </cell>
          <cell r="C411" t="str">
            <v>PREMIUMS REINSURANCE CEDED SUBTOTAL - CEDED NON-PARTICIPATING TOTAL NON-PAR (20 45.010.249.41)</v>
          </cell>
          <cell r="D411">
            <v>5789</v>
          </cell>
        </row>
        <row r="412">
          <cell r="A412" t="str">
            <v>GAN Assurances Vie Compagnie française d'assurances vie mixte (H235)PREMIUMS DIRECT SUBTOTAL - DIRECT NON-PARTICIPATING TOTAL NON-PAR (20 45.010.049.41)</v>
          </cell>
          <cell r="B412" t="str">
            <v>GAN Assurances Vie Compagnie française d'assurances vie mixte (H235)</v>
          </cell>
          <cell r="C412" t="str">
            <v>PREMIUMS DIRECT SUBTOTAL - DIRECT NON-PARTICIPATING TOTAL NON-PAR (20 45.010.049.41)</v>
          </cell>
          <cell r="D412">
            <v>270</v>
          </cell>
        </row>
        <row r="413">
          <cell r="A413" t="str">
            <v>GAN Assurances Vie Compagnie française d'assurances vie mixte (H235)PREMIUMS REINSURANCE CEDED SUBTOTAL - CEDED NON-PARTICIPATING TOTAL NON-PAR (20 45.010.249.41)</v>
          </cell>
          <cell r="B413" t="str">
            <v>GAN Assurances Vie Compagnie française d'assurances vie mixte (H235)</v>
          </cell>
          <cell r="C413" t="str">
            <v>PREMIUMS REINSURANCE CEDED SUBTOTAL - CEDED NON-PARTICIPATING TOTAL NON-PAR (20 45.010.249.41)</v>
          </cell>
          <cell r="D413">
            <v>467</v>
          </cell>
        </row>
        <row r="414">
          <cell r="A414" t="str">
            <v>General American Life Insurance Company (H250)PREMIUMS REINSURANCE ASSUMED SUBTOTAL - ASSUMED NON-PARTICIPATING ANNUITY INDIVIDUAL (20 45.010.149.11)</v>
          </cell>
          <cell r="B414" t="str">
            <v>General American Life Insurance Company (H250)</v>
          </cell>
          <cell r="C414" t="str">
            <v>PREMIUMS REINSURANCE ASSUMED SUBTOTAL - ASSUMED NON-PARTICIPATING ANNUITY INDIVIDUAL (20 45.010.149.11)</v>
          </cell>
          <cell r="D414">
            <v>364</v>
          </cell>
        </row>
        <row r="415">
          <cell r="A415" t="str">
            <v>General American Life Insurance Company (H250)PREMIUMS REINSURANCE ASSUMED SUBTOTAL - ASSUMED NON-PARTICIPATING TOTAL NON-PAR (20 45.010.149.41)</v>
          </cell>
          <cell r="B415" t="str">
            <v>General American Life Insurance Company (H250)</v>
          </cell>
          <cell r="C415" t="str">
            <v>PREMIUMS REINSURANCE ASSUMED SUBTOTAL - ASSUMED NON-PARTICIPATING TOTAL NON-PAR (20 45.010.149.41)</v>
          </cell>
          <cell r="D415">
            <v>242185</v>
          </cell>
        </row>
        <row r="416">
          <cell r="A416" t="str">
            <v>General American Life Insurance Company (H250)PREMIUMS REINSURANCE CEDED SUBTOTAL - CEDED NON-PARTICIPATING ANNUITY INDIVIDUAL (20 45.010.249.11)</v>
          </cell>
          <cell r="B416" t="str">
            <v>General American Life Insurance Company (H250)</v>
          </cell>
          <cell r="C416" t="str">
            <v>PREMIUMS REINSURANCE CEDED SUBTOTAL - CEDED NON-PARTICIPATING ANNUITY INDIVIDUAL (20 45.010.249.11)</v>
          </cell>
          <cell r="D416">
            <v>364</v>
          </cell>
        </row>
        <row r="417">
          <cell r="A417" t="str">
            <v>General American Life Insurance Company (H250)PREMIUMS REINSURANCE CEDED SUBTOTAL - CEDED NON-PARTICIPATING TOTAL NON-PAR (20 45.010.249.41)</v>
          </cell>
          <cell r="B417" t="str">
            <v>General American Life Insurance Company (H250)</v>
          </cell>
          <cell r="C417" t="str">
            <v>PREMIUMS REINSURANCE CEDED SUBTOTAL - CEDED NON-PARTICIPATING TOTAL NON-PAR (20 45.010.249.41)</v>
          </cell>
          <cell r="D417">
            <v>15158</v>
          </cell>
        </row>
        <row r="418">
          <cell r="A418" t="str">
            <v>General Re Life Corporation (H127)PREMIUMS REINSURANCE ASSUMED SUBTOTAL - ASSUMED NON-PARTICIPATING TOTAL NON-PAR (20 45.010.149.41)</v>
          </cell>
          <cell r="B418" t="str">
            <v>General Re Life Corporation (H127)</v>
          </cell>
          <cell r="C418" t="str">
            <v>PREMIUMS REINSURANCE ASSUMED SUBTOTAL - ASSUMED NON-PARTICIPATING TOTAL NON-PAR (20 45.010.149.41)</v>
          </cell>
          <cell r="D418">
            <v>2304</v>
          </cell>
        </row>
        <row r="419">
          <cell r="A419" t="str">
            <v>General Re Life Corporation (H127)PREMIUMS REINSURANCE CEDED SUBTOTAL - CEDED NON-PARTICIPATING TOTAL NON-PAR (20 45.010.249.41)</v>
          </cell>
          <cell r="B419" t="str">
            <v>General Re Life Corporation (H127)</v>
          </cell>
          <cell r="C419" t="str">
            <v>PREMIUMS REINSURANCE CEDED SUBTOTAL - CEDED NON-PARTICIPATING TOTAL NON-PAR (20 45.010.249.41)</v>
          </cell>
          <cell r="D419">
            <v>183</v>
          </cell>
        </row>
        <row r="420">
          <cell r="A420" t="str">
            <v>Gerber Life Insurance Company (H265)PREMIUMS DIRECT SUBTOTAL - DIRECT NON-PARTICIPATING TOTAL NON-PAR (20 45.010.049.41)</v>
          </cell>
          <cell r="B420" t="str">
            <v>Gerber Life Insurance Company (H265)</v>
          </cell>
          <cell r="C420" t="str">
            <v>PREMIUMS DIRECT SUBTOTAL - DIRECT NON-PARTICIPATING TOTAL NON-PAR (20 45.010.049.41)</v>
          </cell>
          <cell r="D420">
            <v>2961</v>
          </cell>
        </row>
        <row r="421">
          <cell r="A421" t="str">
            <v>Gerber Life Insurance Company (H265)PREMIUMS REINSURANCE ASSUMED SUBTOTAL - ASSUMED NON-PARTICIPATING TOTAL NON-PAR (20 45.010.149.41)</v>
          </cell>
          <cell r="B421" t="str">
            <v>Gerber Life Insurance Company (H265)</v>
          </cell>
          <cell r="C421" t="str">
            <v>PREMIUMS REINSURANCE ASSUMED SUBTOTAL - ASSUMED NON-PARTICIPATING TOTAL NON-PAR (20 45.010.149.41)</v>
          </cell>
          <cell r="D421">
            <v>652</v>
          </cell>
        </row>
        <row r="422">
          <cell r="A422" t="str">
            <v>Gerber Life Insurance Company (H265)PREMIUMS REINSURANCE CEDED SUBTOTAL - CEDED NON-PARTICIPATING TOTAL NON-PAR (20 45.010.249.41)</v>
          </cell>
          <cell r="B422" t="str">
            <v>Gerber Life Insurance Company (H265)</v>
          </cell>
          <cell r="C422" t="str">
            <v>PREMIUMS REINSURANCE CEDED SUBTOTAL - CEDED NON-PARTICIPATING TOTAL NON-PAR (20 45.010.249.41)</v>
          </cell>
          <cell r="D422">
            <v>600</v>
          </cell>
        </row>
        <row r="423">
          <cell r="A423" t="str">
            <v>Hartford Life Insurance Company (H280)PREMIUMS REINSURANCE ASSUMED SUBTOTAL - ASSUMED NON-PARTICIPATING TOTAL NON-PAR (20 45.010.149.41)</v>
          </cell>
          <cell r="B423" t="str">
            <v>Hartford Life Insurance Company (H280)</v>
          </cell>
          <cell r="C423" t="str">
            <v>PREMIUMS REINSURANCE ASSUMED SUBTOTAL - ASSUMED NON-PARTICIPATING TOTAL NON-PAR (20 45.010.149.41)</v>
          </cell>
          <cell r="D423">
            <v>2</v>
          </cell>
        </row>
        <row r="424">
          <cell r="A424" t="str">
            <v>Household Life Insurance Company (H282)PREMIUMS DIRECT SUBTOTAL - DIRECT NON-PARTICIPATING TOTAL NON-PAR (20 45.010.049.41)</v>
          </cell>
          <cell r="B424" t="str">
            <v>Household Life Insurance Company (H282)</v>
          </cell>
          <cell r="C424" t="str">
            <v>PREMIUMS DIRECT SUBTOTAL - DIRECT NON-PARTICIPATING TOTAL NON-PAR (20 45.010.049.41)</v>
          </cell>
          <cell r="D424">
            <v>41711</v>
          </cell>
        </row>
        <row r="425">
          <cell r="A425" t="str">
            <v>Household Life Insurance Company (H282)PREMIUMS REINSURANCE CEDED SUBTOTAL - CEDED NON-PARTICIPATING TOTAL NON-PAR (20 45.010.249.41)</v>
          </cell>
          <cell r="B425" t="str">
            <v>Household Life Insurance Company (H282)</v>
          </cell>
          <cell r="C425" t="str">
            <v>PREMIUMS REINSURANCE CEDED SUBTOTAL - CEDED NON-PARTICIPATING TOTAL NON-PAR (20 45.010.249.41)</v>
          </cell>
          <cell r="D425">
            <v>4060</v>
          </cell>
        </row>
        <row r="426">
          <cell r="A426" t="str">
            <v>Knights of Columbus (K100)PREMIUMS DIRECT SUBTOTAL - DIRECT NON-PARTICIPATING ANNUITY INDIVIDUAL (20 45.010.049.11)</v>
          </cell>
          <cell r="B426" t="str">
            <v>Knights of Columbus (K100)</v>
          </cell>
          <cell r="C426" t="str">
            <v>PREMIUMS DIRECT SUBTOTAL - DIRECT NON-PARTICIPATING ANNUITY INDIVIDUAL (20 45.010.049.11)</v>
          </cell>
          <cell r="D426">
            <v>90</v>
          </cell>
        </row>
        <row r="427">
          <cell r="A427" t="str">
            <v>Knights of Columbus (K100)PREMIUMS DIRECT SUBTOTAL - DIRECT NON-PARTICIPATING TOTAL NON-PAR (20 45.010.049.41)</v>
          </cell>
          <cell r="B427" t="str">
            <v>Knights of Columbus (K100)</v>
          </cell>
          <cell r="C427" t="str">
            <v>PREMIUMS DIRECT SUBTOTAL - DIRECT NON-PARTICIPATING TOTAL NON-PAR (20 45.010.049.41)</v>
          </cell>
          <cell r="D427">
            <v>90</v>
          </cell>
        </row>
        <row r="428">
          <cell r="A428" t="str">
            <v>Knights of Columbus (K100)PREMIUMS DIRECT SUBTOTAL - DIRECT TOTAL PAR (20 45.010.049.51)</v>
          </cell>
          <cell r="B428" t="str">
            <v>Knights of Columbus (K100)</v>
          </cell>
          <cell r="C428" t="str">
            <v>PREMIUMS DIRECT SUBTOTAL - DIRECT TOTAL PAR (20 45.010.049.51)</v>
          </cell>
          <cell r="D428">
            <v>168824</v>
          </cell>
        </row>
        <row r="429">
          <cell r="A429" t="str">
            <v>Knights of Columbus (K100)PREMIUMS REINSURANCE CEDED SUBTOTAL - CEDED TOTAL PAR (20 45.010.249.51)</v>
          </cell>
          <cell r="B429" t="str">
            <v>Knights of Columbus (K100)</v>
          </cell>
          <cell r="C429" t="str">
            <v>PREMIUMS REINSURANCE CEDED SUBTOTAL - CEDED TOTAL PAR (20 45.010.249.51)</v>
          </cell>
          <cell r="D429">
            <v>34</v>
          </cell>
        </row>
        <row r="430">
          <cell r="A430" t="str">
            <v>Liberty Life Assurance Company of Boston (H295)PREMIUMS DIRECT SUBTOTAL - DIRECT NON-PARTICIPATING TOTAL NON-PAR (20 45.010.049.41)</v>
          </cell>
          <cell r="B430" t="str">
            <v>Liberty Life Assurance Company of Boston (H295)</v>
          </cell>
          <cell r="C430" t="str">
            <v>PREMIUMS DIRECT SUBTOTAL - DIRECT NON-PARTICIPATING TOTAL NON-PAR (20 45.010.049.41)</v>
          </cell>
          <cell r="D430">
            <v>163</v>
          </cell>
        </row>
        <row r="431">
          <cell r="A431" t="str">
            <v>Life Insurance Company of North America (H300)PREMIUMS DIRECT SUBTOTAL - DIRECT NON-PARTICIPATING TOTAL NON-PAR (20 45.010.049.41)</v>
          </cell>
          <cell r="B431" t="str">
            <v>Life Insurance Company of North America (H300)</v>
          </cell>
          <cell r="C431" t="str">
            <v>PREMIUMS DIRECT SUBTOTAL - DIRECT NON-PARTICIPATING TOTAL NON-PAR (20 45.010.049.41)</v>
          </cell>
          <cell r="D431">
            <v>2784</v>
          </cell>
        </row>
        <row r="432">
          <cell r="A432" t="str">
            <v>Life Insurance Company of North America (H300)PREMIUMS REINSURANCE ASSUMED SUBTOTAL - ASSUMED NON-PARTICIPATING TOTAL NON-PAR (20 45.010.149.41)</v>
          </cell>
          <cell r="B432" t="str">
            <v>Life Insurance Company of North America (H300)</v>
          </cell>
          <cell r="C432" t="str">
            <v>PREMIUMS REINSURANCE ASSUMED SUBTOTAL - ASSUMED NON-PARTICIPATING TOTAL NON-PAR (20 45.010.149.41)</v>
          </cell>
          <cell r="D432">
            <v>74</v>
          </cell>
        </row>
        <row r="433">
          <cell r="A433" t="str">
            <v>Life Insurance Company of North America (H300)PREMIUMS REINSURANCE CEDED SUBTOTAL - CEDED NON-PARTICIPATING TOTAL NON-PAR (20 45.010.249.41)</v>
          </cell>
          <cell r="B433" t="str">
            <v>Life Insurance Company of North America (H300)</v>
          </cell>
          <cell r="C433" t="str">
            <v>PREMIUMS REINSURANCE CEDED SUBTOTAL - CEDED NON-PARTICIPATING TOTAL NON-PAR (20 45.010.249.41)</v>
          </cell>
          <cell r="D433">
            <v>14</v>
          </cell>
        </row>
        <row r="434">
          <cell r="A434" t="str">
            <v>Massachusetts Mutual Life Insurance Company (H340)PREMIUMS DIRECT SUBTOTAL - DIRECT NON-PARTICIPATING TOTAL NON-PAR (20 45.010.049.41)</v>
          </cell>
          <cell r="B434" t="str">
            <v>Massachusetts Mutual Life Insurance Company (H340)</v>
          </cell>
          <cell r="C434" t="str">
            <v>PREMIUMS DIRECT SUBTOTAL - DIRECT NON-PARTICIPATING TOTAL NON-PAR (20 45.010.049.41)</v>
          </cell>
          <cell r="D434">
            <v>22</v>
          </cell>
        </row>
        <row r="435">
          <cell r="A435" t="str">
            <v>Massachusetts Mutual Life Insurance Company (H340)PREMIUMS DIRECT SUBTOTAL - DIRECT TOTAL PAR (20 45.010.049.51)</v>
          </cell>
          <cell r="B435" t="str">
            <v>Massachusetts Mutual Life Insurance Company (H340)</v>
          </cell>
          <cell r="C435" t="str">
            <v>PREMIUMS DIRECT SUBTOTAL - DIRECT TOTAL PAR (20 45.010.049.51)</v>
          </cell>
          <cell r="D435">
            <v>1714</v>
          </cell>
        </row>
        <row r="436">
          <cell r="A436" t="str">
            <v>Munich Reinsurance Company (H370)PREMIUMS REINSURANCE ASSUMED SUBTOTAL - ASSUMED NON-PARTICIPATING TOTAL NON-PAR (20 45.010.149.41)</v>
          </cell>
          <cell r="B436" t="str">
            <v>Munich Reinsurance Company (H370)</v>
          </cell>
          <cell r="C436" t="str">
            <v>PREMIUMS REINSURANCE ASSUMED SUBTOTAL - ASSUMED NON-PARTICIPATING TOTAL NON-PAR (20 45.010.149.41)</v>
          </cell>
          <cell r="D436">
            <v>8962762</v>
          </cell>
        </row>
        <row r="437">
          <cell r="A437" t="str">
            <v>Munich Reinsurance Company (H370)PREMIUMS REINSURANCE CEDED SUBTOTAL - CEDED NON-PARTICIPATING TOTAL NON-PAR (20 45.010.249.41)</v>
          </cell>
          <cell r="B437" t="str">
            <v>Munich Reinsurance Company (H370)</v>
          </cell>
          <cell r="C437" t="str">
            <v>PREMIUMS REINSURANCE CEDED SUBTOTAL - CEDED NON-PARTICIPATING TOTAL NON-PAR (20 45.010.249.41)</v>
          </cell>
          <cell r="D437">
            <v>952002</v>
          </cell>
        </row>
        <row r="438">
          <cell r="A438" t="str">
            <v>New York Life Insurance Company (H420)PREMIUMS DIRECT SUBTOTAL - DIRECT NON-PARTICIPATING TOTAL NON-PAR (20 45.010.049.41)</v>
          </cell>
          <cell r="B438" t="str">
            <v>New York Life Insurance Company (H420)</v>
          </cell>
          <cell r="C438" t="str">
            <v>PREMIUMS DIRECT SUBTOTAL - DIRECT NON-PARTICIPATING TOTAL NON-PAR (20 45.010.049.41)</v>
          </cell>
          <cell r="D438">
            <v>37705</v>
          </cell>
        </row>
        <row r="439">
          <cell r="A439" t="str">
            <v>New York Life Insurance Company (H420)PREMIUMS DIRECT SUBTOTAL - DIRECT TOTAL PAR (20 45.010.049.51)</v>
          </cell>
          <cell r="B439" t="str">
            <v>New York Life Insurance Company (H420)</v>
          </cell>
          <cell r="C439" t="str">
            <v>PREMIUMS DIRECT SUBTOTAL - DIRECT TOTAL PAR (20 45.010.049.51)</v>
          </cell>
          <cell r="D439">
            <v>844</v>
          </cell>
        </row>
        <row r="440">
          <cell r="A440" t="str">
            <v>New York Life Insurance Company (H420)PREMIUMS REINSURANCE ASSUMED SUBTOTAL - ASSUMED NON-PARTICIPATING TOTAL NON-PAR (20 45.010.149.41)</v>
          </cell>
          <cell r="B440" t="str">
            <v>New York Life Insurance Company (H420)</v>
          </cell>
          <cell r="C440" t="str">
            <v>PREMIUMS REINSURANCE ASSUMED SUBTOTAL - ASSUMED NON-PARTICIPATING TOTAL NON-PAR (20 45.010.149.41)</v>
          </cell>
          <cell r="D440">
            <v>205</v>
          </cell>
        </row>
        <row r="441">
          <cell r="A441" t="str">
            <v>New York Life Insurance Company (H420)PREMIUMS REINSURANCE CEDED SUBTOTAL - CEDED NON-PARTICIPATING TOTAL NON-PAR (20 45.010.249.41)</v>
          </cell>
          <cell r="B441" t="str">
            <v>New York Life Insurance Company (H420)</v>
          </cell>
          <cell r="C441" t="str">
            <v>PREMIUMS REINSURANCE CEDED SUBTOTAL - CEDED NON-PARTICIPATING TOTAL NON-PAR (20 45.010.249.41)</v>
          </cell>
          <cell r="D441">
            <v>50</v>
          </cell>
        </row>
        <row r="442">
          <cell r="A442" t="str">
            <v>Order of United Commercial Travelers of America (The) (K180)PREMIUMS DIRECT SUBTOTAL - DIRECT NON-PARTICIPATING TOTAL NON-PAR (20 45.010.049.41)</v>
          </cell>
          <cell r="B442" t="str">
            <v>Order of United Commercial Travelers of America (The) (K180)</v>
          </cell>
          <cell r="C442" t="str">
            <v>PREMIUMS DIRECT SUBTOTAL - DIRECT NON-PARTICIPATING TOTAL NON-PAR (20 45.010.049.41)</v>
          </cell>
          <cell r="D442">
            <v>304</v>
          </cell>
        </row>
        <row r="443">
          <cell r="A443" t="str">
            <v>Partner Reinsurance Company Ltd. (H473)PREMIUMS REINSURANCE ASSUMED SUBTOTAL - ASSUMED NON-PARTICIPATING TOTAL NON-PAR (20 45.010.149.41)</v>
          </cell>
          <cell r="B443" t="str">
            <v>Partner Reinsurance Company Ltd. (H473)</v>
          </cell>
          <cell r="C443" t="str">
            <v>PREMIUMS REINSURANCE ASSUMED SUBTOTAL - ASSUMED NON-PARTICIPATING TOTAL NON-PAR (20 45.010.149.41)</v>
          </cell>
          <cell r="D443">
            <v>52340</v>
          </cell>
        </row>
        <row r="444">
          <cell r="A444" t="str">
            <v>Principal Life Insurance Company (H070)PREMIUMS DIRECT SUBTOTAL - DIRECT NON-PARTICIPATING ANNUITY GROUP (20 45.010.049.12)</v>
          </cell>
          <cell r="B444" t="str">
            <v>Principal Life Insurance Company (H070)</v>
          </cell>
          <cell r="C444" t="str">
            <v>PREMIUMS DIRECT SUBTOTAL - DIRECT NON-PARTICIPATING ANNUITY GROUP (20 45.010.049.12)</v>
          </cell>
          <cell r="D444">
            <v>159</v>
          </cell>
        </row>
        <row r="445">
          <cell r="A445" t="str">
            <v>Principal Life Insurance Company (H070)PREMIUMS DIRECT SUBTOTAL - DIRECT NON-PARTICIPATING TOTAL NON-PAR (20 45.010.049.41)</v>
          </cell>
          <cell r="B445" t="str">
            <v>Principal Life Insurance Company (H070)</v>
          </cell>
          <cell r="C445" t="str">
            <v>PREMIUMS DIRECT SUBTOTAL - DIRECT NON-PARTICIPATING TOTAL NON-PAR (20 45.010.049.41)</v>
          </cell>
          <cell r="D445">
            <v>159</v>
          </cell>
        </row>
        <row r="446">
          <cell r="A446" t="str">
            <v>Principal Life Insurance Company (H070)PREMIUMS DIRECT SUBTOTAL - DIRECT TOTAL PAR (20 45.010.049.51)</v>
          </cell>
          <cell r="B446" t="str">
            <v>Principal Life Insurance Company (H070)</v>
          </cell>
          <cell r="C446" t="str">
            <v>PREMIUMS DIRECT SUBTOTAL - DIRECT TOTAL PAR (20 45.010.049.51)</v>
          </cell>
          <cell r="D446">
            <v>6</v>
          </cell>
        </row>
        <row r="447">
          <cell r="A447" t="str">
            <v>Reassure America Life Insurance Company (H330)PREMIUMS DIRECT SUBTOTAL - DIRECT TOTAL PAR (20 45.010.049.51)</v>
          </cell>
          <cell r="B447" t="str">
            <v>Reassure America Life Insurance Company (H330)</v>
          </cell>
          <cell r="C447" t="str">
            <v>PREMIUMS DIRECT SUBTOTAL - DIRECT TOTAL PAR (20 45.010.049.51)</v>
          </cell>
          <cell r="D447">
            <v>42</v>
          </cell>
        </row>
        <row r="448">
          <cell r="A448" t="str">
            <v>ReliaStar Life Insurance Company (H445)PREMIUMS REINSURANCE ASSUMED SUBTOTAL - ASSUMED NON-PARTICIPATING TOTAL NON-PAR (20 45.010.149.41)</v>
          </cell>
          <cell r="B448" t="str">
            <v>ReliaStar Life Insurance Company (H445)</v>
          </cell>
          <cell r="C448" t="str">
            <v>PREMIUMS REINSURANCE ASSUMED SUBTOTAL - ASSUMED NON-PARTICIPATING TOTAL NON-PAR (20 45.010.149.41)</v>
          </cell>
          <cell r="D448">
            <v>13</v>
          </cell>
        </row>
        <row r="449">
          <cell r="A449" t="str">
            <v>ReliaStar Life Insurance Company (H445)PREMIUMS REINSURANCE CEDED SUBTOTAL - CEDED NON-PARTICIPATING TOTAL NON-PAR (20 45.010.249.41)</v>
          </cell>
          <cell r="B449" t="str">
            <v>ReliaStar Life Insurance Company (H445)</v>
          </cell>
          <cell r="C449" t="str">
            <v>PREMIUMS REINSURANCE CEDED SUBTOTAL - CEDED NON-PARTICIPATING TOTAL NON-PAR (20 45.010.249.41)</v>
          </cell>
          <cell r="D449">
            <v>289</v>
          </cell>
        </row>
        <row r="450">
          <cell r="A450" t="str">
            <v>SCOR Global Life (H552)PREMIUMS REINSURANCE ASSUMED SUBTOTAL - ASSUMED NON-PARTICIPATING TOTAL NON-PAR (20 45.010.149.41)</v>
          </cell>
          <cell r="B450" t="str">
            <v>SCOR Global Life (H552)</v>
          </cell>
          <cell r="C450" t="str">
            <v>PREMIUMS REINSURANCE ASSUMED SUBTOTAL - ASSUMED NON-PARTICIPATING TOTAL NON-PAR (20 45.010.149.41)</v>
          </cell>
          <cell r="D450">
            <v>103772</v>
          </cell>
        </row>
        <row r="451">
          <cell r="A451" t="str">
            <v>SCOR Global Life (H552)PREMIUMS REINSURANCE CEDED SUBTOTAL - CEDED NON-PARTICIPATING TOTAL NON-PAR (20 45.010.249.41)</v>
          </cell>
          <cell r="B451" t="str">
            <v>SCOR Global Life (H552)</v>
          </cell>
          <cell r="C451" t="str">
            <v>PREMIUMS REINSURANCE CEDED SUBTOTAL - CEDED NON-PARTICIPATING TOTAL NON-PAR (20 45.010.249.41)</v>
          </cell>
          <cell r="D451">
            <v>9530</v>
          </cell>
        </row>
        <row r="452">
          <cell r="A452" t="str">
            <v>Standard Life Assurance Limited (H559)PREMIUMS DIRECT SUBTOTAL - DIRECT NON-PARTICIPATING ANNUITY INDIVIDUAL (20 45.010.049.11)</v>
          </cell>
          <cell r="B452" t="str">
            <v>Standard Life Assurance Limited (H559)</v>
          </cell>
          <cell r="C452" t="str">
            <v>PREMIUMS DIRECT SUBTOTAL - DIRECT NON-PARTICIPATING ANNUITY INDIVIDUAL (20 45.010.049.11)</v>
          </cell>
          <cell r="D452">
            <v>19526</v>
          </cell>
        </row>
        <row r="453">
          <cell r="A453" t="str">
            <v>Standard Life Assurance Limited (H559)PREMIUMS DIRECT SUBTOTAL - DIRECT NON-PARTICIPATING ANNUITY GROUP (20 45.010.049.12)</v>
          </cell>
          <cell r="B453" t="str">
            <v>Standard Life Assurance Limited (H559)</v>
          </cell>
          <cell r="C453" t="str">
            <v>PREMIUMS DIRECT SUBTOTAL - DIRECT NON-PARTICIPATING ANNUITY GROUP (20 45.010.049.12)</v>
          </cell>
          <cell r="D453">
            <v>15231</v>
          </cell>
        </row>
        <row r="454">
          <cell r="A454" t="str">
            <v>Standard Life Assurance Limited (H559)PREMIUMS DIRECT SUBTOTAL - DIRECT NON-PARTICIPATING TOTAL NON-PAR (20 45.010.049.41)</v>
          </cell>
          <cell r="B454" t="str">
            <v>Standard Life Assurance Limited (H559)</v>
          </cell>
          <cell r="C454" t="str">
            <v>PREMIUMS DIRECT SUBTOTAL - DIRECT NON-PARTICIPATING TOTAL NON-PAR (20 45.010.049.41)</v>
          </cell>
          <cell r="D454">
            <v>34757</v>
          </cell>
        </row>
        <row r="455">
          <cell r="A455" t="str">
            <v>Standard Life Assurance Limited (H559)PREMIUMS REINSURANCE CEDED SUBTOTAL - CEDED NON-PARTICIPATING ANNUITY INDIVIDUAL (20 45.010.249.11)</v>
          </cell>
          <cell r="B455" t="str">
            <v>Standard Life Assurance Limited (H559)</v>
          </cell>
          <cell r="C455" t="str">
            <v>PREMIUMS REINSURANCE CEDED SUBTOTAL - CEDED NON-PARTICIPATING ANNUITY INDIVIDUAL (20 45.010.249.11)</v>
          </cell>
          <cell r="D455">
            <v>19526</v>
          </cell>
        </row>
        <row r="456">
          <cell r="A456" t="str">
            <v>Standard Life Assurance Limited (H559)PREMIUMS REINSURANCE CEDED SUBTOTAL - CEDED NON-PARTICIPATING ANNUITY GROUP (20 45.010.249.12)</v>
          </cell>
          <cell r="B456" t="str">
            <v>Standard Life Assurance Limited (H559)</v>
          </cell>
          <cell r="C456" t="str">
            <v>PREMIUMS REINSURANCE CEDED SUBTOTAL - CEDED NON-PARTICIPATING ANNUITY GROUP (20 45.010.249.12)</v>
          </cell>
          <cell r="D456">
            <v>15231</v>
          </cell>
        </row>
        <row r="457">
          <cell r="A457" t="str">
            <v>Standard Life Assurance Limited (H559)PREMIUMS REINSURANCE CEDED SUBTOTAL - CEDED NON-PARTICIPATING TOTAL NON-PAR (20 45.010.249.41)</v>
          </cell>
          <cell r="B457" t="str">
            <v>Standard Life Assurance Limited (H559)</v>
          </cell>
          <cell r="C457" t="str">
            <v>PREMIUMS REINSURANCE CEDED SUBTOTAL - CEDED NON-PARTICIPATING TOTAL NON-PAR (20 45.010.249.41)</v>
          </cell>
          <cell r="D457">
            <v>34757</v>
          </cell>
        </row>
        <row r="458">
          <cell r="A458" t="str">
            <v>State Farm International Life Insurance Company Ltd. (H562)PREMIUMS DIRECT SUBTOTAL - DIRECT TOTAL PAR (20 45.010.049.51)</v>
          </cell>
          <cell r="B458" t="str">
            <v>State Farm International Life Insurance Company Ltd. (H562)</v>
          </cell>
          <cell r="C458" t="str">
            <v>PREMIUMS DIRECT SUBTOTAL - DIRECT TOTAL PAR (20 45.010.049.51)</v>
          </cell>
          <cell r="D458">
            <v>130261</v>
          </cell>
        </row>
        <row r="459">
          <cell r="A459" t="str">
            <v>State Farm International Life Insurance Company Ltd. (H562)PREMIUMS REINSURANCE CEDED SUBTOTAL - CEDED TOTAL PAR (20 45.010.249.51)</v>
          </cell>
          <cell r="B459" t="str">
            <v>State Farm International Life Insurance Company Ltd. (H562)</v>
          </cell>
          <cell r="C459" t="str">
            <v>PREMIUMS REINSURANCE CEDED SUBTOTAL - CEDED TOTAL PAR (20 45.010.249.51)</v>
          </cell>
          <cell r="D459">
            <v>145</v>
          </cell>
        </row>
        <row r="460">
          <cell r="A460" t="str">
            <v>Supreme Council of the Royal Arcanum (K210)PREMIUMS DIRECT SUBTOTAL - DIRECT TOTAL PAR (20 45.010.049.51)</v>
          </cell>
          <cell r="B460" t="str">
            <v>Supreme Council of the Royal Arcanum (K210)</v>
          </cell>
          <cell r="C460" t="str">
            <v>PREMIUMS DIRECT SUBTOTAL - DIRECT TOTAL PAR (20 45.010.049.51)</v>
          </cell>
          <cell r="D460">
            <v>355</v>
          </cell>
        </row>
        <row r="461">
          <cell r="A461" t="str">
            <v>Swiss Reinsurance Company Ltd (Life Branch) (H590)PREMIUMS REINSURANCE ASSUMED SUBTOTAL - ASSUMED NON-PARTICIPATING ANNUITY INDIVIDUAL (20 45.010.149.11)</v>
          </cell>
          <cell r="B461" t="str">
            <v>Swiss Reinsurance Company Ltd (Life Branch) (H590)</v>
          </cell>
          <cell r="C461" t="str">
            <v>PREMIUMS REINSURANCE ASSUMED SUBTOTAL - ASSUMED NON-PARTICIPATING ANNUITY INDIVIDUAL (20 45.010.149.11)</v>
          </cell>
          <cell r="D461">
            <v>7470</v>
          </cell>
        </row>
        <row r="462">
          <cell r="A462" t="str">
            <v>Swiss Reinsurance Company Ltd (Life Branch) (H590)PREMIUMS REINSURANCE ASSUMED SUBTOTAL - ASSUMED NON-PARTICIPATING TOTAL NON-PAR (20 45.010.149.41)</v>
          </cell>
          <cell r="B462" t="str">
            <v>Swiss Reinsurance Company Ltd (Life Branch) (H590)</v>
          </cell>
          <cell r="C462" t="str">
            <v>PREMIUMS REINSURANCE ASSUMED SUBTOTAL - ASSUMED NON-PARTICIPATING TOTAL NON-PAR (20 45.010.149.41)</v>
          </cell>
          <cell r="D462">
            <v>948744</v>
          </cell>
        </row>
        <row r="463">
          <cell r="A463" t="str">
            <v>Swiss Reinsurance Company Ltd (Life Branch) (H590)PREMIUMS REINSURANCE CEDED SUBTOTAL - CEDED NON-PARTICIPATING ANNUITY INDIVIDUAL (20 45.010.249.11)</v>
          </cell>
          <cell r="B463" t="str">
            <v>Swiss Reinsurance Company Ltd (Life Branch) (H590)</v>
          </cell>
          <cell r="C463" t="str">
            <v>PREMIUMS REINSURANCE CEDED SUBTOTAL - CEDED NON-PARTICIPATING ANNUITY INDIVIDUAL (20 45.010.249.11)</v>
          </cell>
          <cell r="D463">
            <v>6723</v>
          </cell>
        </row>
        <row r="464">
          <cell r="A464" t="str">
            <v>Swiss Reinsurance Company Ltd (Life Branch) (H590)PREMIUMS REINSURANCE CEDED SUBTOTAL - CEDED NON-PARTICIPATING TOTAL NON-PAR (20 45.010.249.41)</v>
          </cell>
          <cell r="B464" t="str">
            <v>Swiss Reinsurance Company Ltd (Life Branch) (H590)</v>
          </cell>
          <cell r="C464" t="str">
            <v>PREMIUMS REINSURANCE CEDED SUBTOTAL - CEDED NON-PARTICIPATING TOTAL NON-PAR (20 45.010.249.41)</v>
          </cell>
          <cell r="D464">
            <v>856222</v>
          </cell>
        </row>
        <row r="465">
          <cell r="A465" t="str">
            <v>Ukrainian National Association (K230)PREMIUMS DIRECT SUBTOTAL - DIRECT TOTAL PAR (20 45.010.049.51)</v>
          </cell>
          <cell r="B465" t="str">
            <v>Ukrainian National Association (K230)</v>
          </cell>
          <cell r="C465" t="str">
            <v>PREMIUMS DIRECT SUBTOTAL - DIRECT TOTAL PAR (20 45.010.049.51)</v>
          </cell>
          <cell r="D465">
            <v>63</v>
          </cell>
        </row>
        <row r="466">
          <cell r="A466" t="str">
            <v>United American Insurance Company (H630)PREMIUMS DIRECT SUBTOTAL - DIRECT NON-PARTICIPATING TOTAL NON-PAR (20 45.010.049.41)</v>
          </cell>
          <cell r="B466" t="str">
            <v>United American Insurance Company (H630)</v>
          </cell>
          <cell r="C466" t="str">
            <v>PREMIUMS DIRECT SUBTOTAL - DIRECT NON-PARTICIPATING TOTAL NON-PAR (20 45.010.049.41)</v>
          </cell>
          <cell r="D466">
            <v>365</v>
          </cell>
        </row>
      </sheetData>
      <sheetData sheetId="8">
        <row r="2">
          <cell r="A2" t="str">
            <v>BANQUE NATIONALE (AL00940)PREMIUMS DIRECT SUBTOTAL - DIRECT NON-PARTICIPATING ANNUITY INDIVIDUAL (10 45.010.049.11)</v>
          </cell>
          <cell r="B2" t="str">
            <v>BANQUE NATIONALE (AL00940)</v>
          </cell>
          <cell r="C2" t="str">
            <v>PREMIUMS DIRECT SUBTOTAL - DIRECT NON-PARTICIPATING ANNUITY INDIVIDUAL (10 45.010.049.11)</v>
          </cell>
          <cell r="D2">
            <v>66</v>
          </cell>
        </row>
        <row r="3">
          <cell r="A3" t="str">
            <v>BANQUE NATIONALE (AL00940)PREMIUMS DIRECT SUBTOTAL - DIRECT NON-PARTICIPATING TOTAL NON-PAR (10 45.010.049.41)</v>
          </cell>
          <cell r="B3" t="str">
            <v>BANQUE NATIONALE (AL00940)</v>
          </cell>
          <cell r="C3" t="str">
            <v>PREMIUMS DIRECT SUBTOTAL - DIRECT NON-PARTICIPATING TOTAL NON-PAR (10 45.010.049.41)</v>
          </cell>
          <cell r="D3">
            <v>173663</v>
          </cell>
        </row>
        <row r="4">
          <cell r="A4" t="str">
            <v>BANQUE NATIONALE (AL00940)PREMIUMS REINSURANCE CEDED SUBTOTAL - CEDED NON-PARTICIPATING TOTAL NON-PAR (10 45.010.249.41)</v>
          </cell>
          <cell r="B4" t="str">
            <v>BANQUE NATIONALE (AL00940)</v>
          </cell>
          <cell r="C4" t="str">
            <v>PREMIUMS REINSURANCE CEDED SUBTOTAL - CEDED NON-PARTICIPATING TOTAL NON-PAR (10 45.010.249.41)</v>
          </cell>
          <cell r="D4">
            <v>138181</v>
          </cell>
        </row>
        <row r="5">
          <cell r="A5" t="str">
            <v>CANASSURANCE (AL00662)PREMIUMS DIRECT SUBTOTAL - DIRECT NON-PARTICIPATING TOTAL NON-PAR (10 45.010.049.41)</v>
          </cell>
          <cell r="B5" t="str">
            <v>CANASSURANCE (AL00662)</v>
          </cell>
          <cell r="C5" t="str">
            <v>PREMIUMS DIRECT SUBTOTAL - DIRECT NON-PARTICIPATING TOTAL NON-PAR (10 45.010.049.41)</v>
          </cell>
          <cell r="D5">
            <v>39782</v>
          </cell>
        </row>
        <row r="6">
          <cell r="A6" t="str">
            <v>CANASSURANCE (AL00662)PREMIUMS REINSURANCE ASSUMED SUBTOTAL - ASSUMED NON-PARTICIPATING TOTAL NON-PAR (10 45.010.149.41)</v>
          </cell>
          <cell r="B6" t="str">
            <v>CANASSURANCE (AL00662)</v>
          </cell>
          <cell r="C6" t="str">
            <v>PREMIUMS REINSURANCE ASSUMED SUBTOTAL - ASSUMED NON-PARTICIPATING TOTAL NON-PAR (10 45.010.149.41)</v>
          </cell>
          <cell r="D6">
            <v>138</v>
          </cell>
        </row>
        <row r="7">
          <cell r="A7" t="str">
            <v>CANASSURANCE (AL00662)PREMIUMS REINSURANCE CEDED SUBTOTAL - CEDED NON-PARTICIPATING TOTAL NON-PAR (10 45.010.249.41)</v>
          </cell>
          <cell r="B7" t="str">
            <v>CANASSURANCE (AL00662)</v>
          </cell>
          <cell r="C7" t="str">
            <v>PREMIUMS REINSURANCE CEDED SUBTOTAL - CEDED NON-PARTICIPATING TOTAL NON-PAR (10 45.010.249.41)</v>
          </cell>
          <cell r="D7">
            <v>11521</v>
          </cell>
        </row>
        <row r="8">
          <cell r="A8" t="str">
            <v>CAPITALE -ADM.PUBLIQUE (AL00905)PREMIUMS DIRECT SUBTOTAL - DIRECT NON-PARTICIPATING ANNUITY INDIVIDUAL (10 45.010.049.11)</v>
          </cell>
          <cell r="B8" t="str">
            <v>CAPITALE -ADM.PUBLIQUE (AL00905)</v>
          </cell>
          <cell r="C8" t="str">
            <v>PREMIUMS DIRECT SUBTOTAL - DIRECT NON-PARTICIPATING ANNUITY INDIVIDUAL (10 45.010.049.11)</v>
          </cell>
          <cell r="D8">
            <v>104946</v>
          </cell>
        </row>
        <row r="9">
          <cell r="A9" t="str">
            <v>CAPITALE -ADM.PUBLIQUE (AL00905)PREMIUMS DIRECT SUBTOTAL - DIRECT NON-PARTICIPATING ANNUITY GROUP (10 45.010.049.12)</v>
          </cell>
          <cell r="B9" t="str">
            <v>CAPITALE -ADM.PUBLIQUE (AL00905)</v>
          </cell>
          <cell r="C9" t="str">
            <v>PREMIUMS DIRECT SUBTOTAL - DIRECT NON-PARTICIPATING ANNUITY GROUP (10 45.010.049.12)</v>
          </cell>
          <cell r="D9">
            <v>1356</v>
          </cell>
        </row>
        <row r="10">
          <cell r="A10" t="str">
            <v>CAPITALE -ADM.PUBLIQUE (AL00905)PREMIUMS DIRECT SUBTOTAL - DIRECT NON-PARTICIPATING TOTAL NON-PAR (10 45.010.049.41)</v>
          </cell>
          <cell r="B10" t="str">
            <v>CAPITALE -ADM.PUBLIQUE (AL00905)</v>
          </cell>
          <cell r="C10" t="str">
            <v>PREMIUMS DIRECT SUBTOTAL - DIRECT NON-PARTICIPATING TOTAL NON-PAR (10 45.010.049.41)</v>
          </cell>
          <cell r="D10">
            <v>661642</v>
          </cell>
        </row>
        <row r="11">
          <cell r="A11" t="str">
            <v>CAPITALE -ADM.PUBLIQUE (AL00905)PREMIUMS DIRECT SUBTOTAL - DIRECT TOTAL PAR (10 45.010.049.51)</v>
          </cell>
          <cell r="B11" t="str">
            <v>CAPITALE -ADM.PUBLIQUE (AL00905)</v>
          </cell>
          <cell r="C11" t="str">
            <v>PREMIUMS DIRECT SUBTOTAL - DIRECT TOTAL PAR (10 45.010.049.51)</v>
          </cell>
          <cell r="D11">
            <v>28142</v>
          </cell>
        </row>
        <row r="12">
          <cell r="A12" t="str">
            <v>CAPITALE -ADM.PUBLIQUE (AL00905)PREMIUMS REINSURANCE ASSUMED SUBTOTAL - ASSUMED NON-PARTICIPATING TOTAL NON-PAR (10 45.010.149.41)</v>
          </cell>
          <cell r="B12" t="str">
            <v>CAPITALE -ADM.PUBLIQUE (AL00905)</v>
          </cell>
          <cell r="C12" t="str">
            <v>PREMIUMS REINSURANCE ASSUMED SUBTOTAL - ASSUMED NON-PARTICIPATING TOTAL NON-PAR (10 45.010.149.41)</v>
          </cell>
          <cell r="D12">
            <v>774</v>
          </cell>
        </row>
        <row r="13">
          <cell r="A13" t="str">
            <v>CAPITALE -ADM.PUBLIQUE (AL00905)PREMIUMS REINSURANCE CEDED SUBTOTAL - CEDED NON-PARTICIPATING TOTAL NON-PAR (10 45.010.249.41)</v>
          </cell>
          <cell r="B13" t="str">
            <v>CAPITALE -ADM.PUBLIQUE (AL00905)</v>
          </cell>
          <cell r="C13" t="str">
            <v>PREMIUMS REINSURANCE CEDED SUBTOTAL - CEDED NON-PARTICIPATING TOTAL NON-PAR (10 45.010.249.41)</v>
          </cell>
          <cell r="D13">
            <v>36750</v>
          </cell>
        </row>
        <row r="14">
          <cell r="A14" t="str">
            <v>CAPITALE -ADM.PUBLIQUE (AL00905)PREMIUMS REINSURANCE CEDED SUBTOTAL - CEDED TOTAL PAR (10 45.010.249.51)</v>
          </cell>
          <cell r="B14" t="str">
            <v>CAPITALE -ADM.PUBLIQUE (AL00905)</v>
          </cell>
          <cell r="C14" t="str">
            <v>PREMIUMS REINSURANCE CEDED SUBTOTAL - CEDED TOTAL PAR (10 45.010.249.51)</v>
          </cell>
          <cell r="D14">
            <v>896</v>
          </cell>
        </row>
        <row r="15">
          <cell r="A15" t="str">
            <v>CAPITALE-PATRIMOINE (AL00882)PREMIUMS DIRECT SUBTOTAL - DIRECT NON-PARTICIPATING ANNUITY INDIVIDUAL (10 45.010.049.11)</v>
          </cell>
          <cell r="B15" t="str">
            <v>CAPITALE-PATRIMOINE (AL00882)</v>
          </cell>
          <cell r="C15" t="str">
            <v>PREMIUMS DIRECT SUBTOTAL - DIRECT NON-PARTICIPATING ANNUITY INDIVIDUAL (10 45.010.049.11)</v>
          </cell>
          <cell r="D15">
            <v>20695</v>
          </cell>
        </row>
        <row r="16">
          <cell r="A16" t="str">
            <v>CAPITALE-PATRIMOINE (AL00882)PREMIUMS DIRECT SUBTOTAL - DIRECT NON-PARTICIPATING ANNUITY GROUP (10 45.010.049.12)</v>
          </cell>
          <cell r="B16" t="str">
            <v>CAPITALE-PATRIMOINE (AL00882)</v>
          </cell>
          <cell r="C16" t="str">
            <v>PREMIUMS DIRECT SUBTOTAL - DIRECT NON-PARTICIPATING ANNUITY GROUP (10 45.010.049.12)</v>
          </cell>
          <cell r="D16">
            <v>1356</v>
          </cell>
        </row>
        <row r="17">
          <cell r="A17" t="str">
            <v>CAPITALE-PATRIMOINE (AL00882)PREMIUMS DIRECT SUBTOTAL - DIRECT NON-PARTICIPATING TOTAL NON-PAR (10 45.010.049.41)</v>
          </cell>
          <cell r="B17" t="str">
            <v>CAPITALE-PATRIMOINE (AL00882)</v>
          </cell>
          <cell r="C17" t="str">
            <v>PREMIUMS DIRECT SUBTOTAL - DIRECT NON-PARTICIPATING TOTAL NON-PAR (10 45.010.049.41)</v>
          </cell>
          <cell r="D17">
            <v>470948</v>
          </cell>
        </row>
        <row r="18">
          <cell r="A18" t="str">
            <v>CAPITALE-PATRIMOINE (AL00882)PREMIUMS REINSURANCE ASSUMED SUBTOTAL - ASSUMED NON-PARTICIPATING TOTAL NON-PAR (10 45.010.149.41)</v>
          </cell>
          <cell r="B18" t="str">
            <v>CAPITALE-PATRIMOINE (AL00882)</v>
          </cell>
          <cell r="C18" t="str">
            <v>PREMIUMS REINSURANCE ASSUMED SUBTOTAL - ASSUMED NON-PARTICIPATING TOTAL NON-PAR (10 45.010.149.41)</v>
          </cell>
          <cell r="D18">
            <v>838</v>
          </cell>
        </row>
        <row r="19">
          <cell r="A19" t="str">
            <v>CAPITALE-PATRIMOINE (AL00882)PREMIUMS REINSURANCE CEDED SUBTOTAL - CEDED NON-PARTICIPATING ANNUITY INDIVIDUAL (10 45.010.249.11)</v>
          </cell>
          <cell r="B19" t="str">
            <v>CAPITALE-PATRIMOINE (AL00882)</v>
          </cell>
          <cell r="C19" t="str">
            <v>PREMIUMS REINSURANCE CEDED SUBTOTAL - CEDED NON-PARTICIPATING ANNUITY INDIVIDUAL (10 45.010.249.11)</v>
          </cell>
          <cell r="D19">
            <v>76584</v>
          </cell>
        </row>
        <row r="20">
          <cell r="A20" t="str">
            <v>CAPITALE-PATRIMOINE (AL00882)PREMIUMS REINSURANCE CEDED SUBTOTAL - CEDED NON-PARTICIPATING TOTAL NON-PAR (10 45.010.249.41)</v>
          </cell>
          <cell r="B20" t="str">
            <v>CAPITALE-PATRIMOINE (AL00882)</v>
          </cell>
          <cell r="C20" t="str">
            <v>PREMIUMS REINSURANCE CEDED SUBTOTAL - CEDED NON-PARTICIPATING TOTAL NON-PAR (10 45.010.249.41)</v>
          </cell>
          <cell r="D20">
            <v>118043</v>
          </cell>
        </row>
        <row r="21">
          <cell r="A21" t="str">
            <v>DESJARDINS FINANCIÈRE (AL01024)PREMIUMS DIRECT SUBTOTAL - DIRECT NON-PARTICIPATING ANNUITY INDIVIDUAL (10 45.010.049.11)</v>
          </cell>
          <cell r="B21" t="str">
            <v>DESJARDINS FINANCIÈRE (AL01024)</v>
          </cell>
          <cell r="C21" t="str">
            <v>PREMIUMS DIRECT SUBTOTAL - DIRECT NON-PARTICIPATING ANNUITY INDIVIDUAL (10 45.010.049.11)</v>
          </cell>
          <cell r="D21">
            <v>129253</v>
          </cell>
        </row>
        <row r="22">
          <cell r="A22" t="str">
            <v>DESJARDINS FINANCIÈRE (AL01024)PREMIUMS DIRECT SUBTOTAL - DIRECT NON-PARTICIPATING ANNUITY GROUP (10 45.010.049.12)</v>
          </cell>
          <cell r="B22" t="str">
            <v>DESJARDINS FINANCIÈRE (AL01024)</v>
          </cell>
          <cell r="C22" t="str">
            <v>PREMIUMS DIRECT SUBTOTAL - DIRECT NON-PARTICIPATING ANNUITY GROUP (10 45.010.049.12)</v>
          </cell>
          <cell r="D22">
            <v>186488</v>
          </cell>
        </row>
        <row r="23">
          <cell r="A23" t="str">
            <v>DESJARDINS FINANCIÈRE (AL01024)PREMIUMS DIRECT SUBTOTAL - DIRECT NON-PARTICIPATING TOTAL NON-PAR (10 45.010.049.41)</v>
          </cell>
          <cell r="B23" t="str">
            <v>DESJARDINS FINANCIÈRE (AL01024)</v>
          </cell>
          <cell r="C23" t="str">
            <v>PREMIUMS DIRECT SUBTOTAL - DIRECT NON-PARTICIPATING TOTAL NON-PAR (10 45.010.049.41)</v>
          </cell>
          <cell r="D23">
            <v>3182580</v>
          </cell>
        </row>
        <row r="24">
          <cell r="A24" t="str">
            <v>DESJARDINS FINANCIÈRE (AL01024)PREMIUMS DIRECT SUBTOTAL - DIRECT TOTAL PAR (10 45.010.049.51)</v>
          </cell>
          <cell r="B24" t="str">
            <v>DESJARDINS FINANCIÈRE (AL01024)</v>
          </cell>
          <cell r="C24" t="str">
            <v>PREMIUMS DIRECT SUBTOTAL - DIRECT TOTAL PAR (10 45.010.049.51)</v>
          </cell>
          <cell r="D24">
            <v>211893</v>
          </cell>
        </row>
        <row r="25">
          <cell r="A25" t="str">
            <v>DESJARDINS FINANCIÈRE (AL01024)PREMIUMS REINSURANCE ASSUMED SUBTOTAL - ASSUMED NON-PARTICIPATING TOTAL NON-PAR (10 45.010.149.41)</v>
          </cell>
          <cell r="B25" t="str">
            <v>DESJARDINS FINANCIÈRE (AL01024)</v>
          </cell>
          <cell r="C25" t="str">
            <v>PREMIUMS REINSURANCE ASSUMED SUBTOTAL - ASSUMED NON-PARTICIPATING TOTAL NON-PAR (10 45.010.149.41)</v>
          </cell>
          <cell r="D25">
            <v>15950</v>
          </cell>
        </row>
        <row r="26">
          <cell r="A26" t="str">
            <v>DESJARDINS FINANCIÈRE (AL01024)PREMIUMS REINSURANCE ASSUMED SUBTOTAL - ASSUMED TOTAL PAR (10 45.010.149.51)</v>
          </cell>
          <cell r="B26" t="str">
            <v>DESJARDINS FINANCIÈRE (AL01024)</v>
          </cell>
          <cell r="C26" t="str">
            <v>PREMIUMS REINSURANCE ASSUMED SUBTOTAL - ASSUMED TOTAL PAR (10 45.010.149.51)</v>
          </cell>
          <cell r="D26">
            <v>4</v>
          </cell>
        </row>
        <row r="27">
          <cell r="A27" t="str">
            <v>DESJARDINS FINANCIÈRE (AL01024)PREMIUMS REINSURANCE CEDED SUBTOTAL - CEDED NON-PARTICIPATING TOTAL NON-PAR (10 45.010.249.41)</v>
          </cell>
          <cell r="B27" t="str">
            <v>DESJARDINS FINANCIÈRE (AL01024)</v>
          </cell>
          <cell r="C27" t="str">
            <v>PREMIUMS REINSURANCE CEDED SUBTOTAL - CEDED NON-PARTICIPATING TOTAL NON-PAR (10 45.010.249.41)</v>
          </cell>
          <cell r="D27">
            <v>108561</v>
          </cell>
        </row>
        <row r="28">
          <cell r="A28" t="str">
            <v>DESJARDINS FINANCIÈRE (AL01024)PREMIUMS REINSURANCE CEDED SUBTOTAL - CEDED TOTAL PAR (10 45.010.249.51)</v>
          </cell>
          <cell r="B28" t="str">
            <v>DESJARDINS FINANCIÈRE (AL01024)</v>
          </cell>
          <cell r="C28" t="str">
            <v>PREMIUMS REINSURANCE CEDED SUBTOTAL - CEDED TOTAL PAR (10 45.010.249.51)</v>
          </cell>
          <cell r="D28">
            <v>37870</v>
          </cell>
        </row>
        <row r="29">
          <cell r="A29" t="str">
            <v>DESJARDINS FINANCIÈRE (AL01024)PREMIUMS DIRECT SUBTOTAL - DIRECT TOTAL ASIA/OTHER (10 45.020.049.89)</v>
          </cell>
          <cell r="B29" t="str">
            <v>DESJARDINS FINANCIÈRE (AL01024)</v>
          </cell>
          <cell r="C29" t="str">
            <v>PREMIUMS DIRECT SUBTOTAL - DIRECT TOTAL ASIA/OTHER (10 45.020.049.89)</v>
          </cell>
          <cell r="D29">
            <v>7086</v>
          </cell>
        </row>
        <row r="30">
          <cell r="A30" t="str">
            <v>DESJARDINS FINANCIÈRE (AL01024)PREMIUMS REINSURANCE ASSUMED SUBTOTAL - ASSUMED TOTAL ASIA/OTHER (10 45.020.149.89)</v>
          </cell>
          <cell r="B30" t="str">
            <v>DESJARDINS FINANCIÈRE (AL01024)</v>
          </cell>
          <cell r="C30" t="str">
            <v>PREMIUMS REINSURANCE ASSUMED SUBTOTAL - ASSUMED TOTAL ASIA/OTHER (10 45.020.149.89)</v>
          </cell>
          <cell r="D30">
            <v>1908</v>
          </cell>
        </row>
        <row r="31">
          <cell r="A31" t="str">
            <v>DESJARDINS FINANCIÈRE (AL01024)PREMIUMS REINSURANCE CEDED SUBTOTAL - CEDED TOTAL ASIA/OTHER (10 45.020.249.89)</v>
          </cell>
          <cell r="B31" t="str">
            <v>DESJARDINS FINANCIÈRE (AL01024)</v>
          </cell>
          <cell r="C31" t="str">
            <v>PREMIUMS REINSURANCE CEDED SUBTOTAL - CEDED TOTAL ASIA/OTHER (10 45.020.249.89)</v>
          </cell>
          <cell r="D31">
            <v>1464</v>
          </cell>
        </row>
        <row r="32">
          <cell r="A32" t="str">
            <v>EXCELLENCE (AL00679)PREMIUMS DIRECT SUBTOTAL - DIRECT NON-PARTICIPATING TOTAL NON-PAR (10 45.010.049.41)</v>
          </cell>
          <cell r="B32" t="str">
            <v>EXCELLENCE (AL00679)</v>
          </cell>
          <cell r="C32" t="str">
            <v>PREMIUMS DIRECT SUBTOTAL - DIRECT NON-PARTICIPATING TOTAL NON-PAR (10 45.010.049.41)</v>
          </cell>
          <cell r="D32">
            <v>87195</v>
          </cell>
        </row>
        <row r="33">
          <cell r="A33" t="str">
            <v>EXCELLENCE (AL00679)PREMIUMS REINSURANCE ASSUMED SUBTOTAL - ASSUMED NON-PARTICIPATING TOTAL NON-PAR (10 45.010.149.41)</v>
          </cell>
          <cell r="B33" t="str">
            <v>EXCELLENCE (AL00679)</v>
          </cell>
          <cell r="C33" t="str">
            <v>PREMIUMS REINSURANCE ASSUMED SUBTOTAL - ASSUMED NON-PARTICIPATING TOTAL NON-PAR (10 45.010.149.41)</v>
          </cell>
          <cell r="D33">
            <v>5902</v>
          </cell>
        </row>
        <row r="34">
          <cell r="A34" t="str">
            <v>EXCELLENCE (AL00679)PREMIUMS REINSURANCE CEDED SUBTOTAL - CEDED NON-PARTICIPATING TOTAL NON-PAR (10 45.010.249.41)</v>
          </cell>
          <cell r="B34" t="str">
            <v>EXCELLENCE (AL00679)</v>
          </cell>
          <cell r="C34" t="str">
            <v>PREMIUMS REINSURANCE CEDED SUBTOTAL - CEDED NON-PARTICIPATING TOTAL NON-PAR (10 45.010.249.41)</v>
          </cell>
          <cell r="D34">
            <v>40587</v>
          </cell>
        </row>
        <row r="35">
          <cell r="A35" t="str">
            <v>HOSP. CANASSURANCE (AL00572)PREMIUMS DIRECT SUBTOTAL - DIRECT NON-PARTICIPATING TOTAL NON-PAR (10 45.010.049.41)</v>
          </cell>
          <cell r="B35" t="str">
            <v>HOSP. CANASSURANCE (AL00572)</v>
          </cell>
          <cell r="C35" t="str">
            <v>PREMIUMS DIRECT SUBTOTAL - DIRECT NON-PARTICIPATING TOTAL NON-PAR (10 45.010.049.41)</v>
          </cell>
          <cell r="D35">
            <v>181931</v>
          </cell>
        </row>
        <row r="36">
          <cell r="A36" t="str">
            <v>HOSP. CANASSURANCE (AL00572)PREMIUMS REINSURANCE ASSUMED SUBTOTAL - ASSUMED NON-PARTICIPATING TOTAL NON-PAR (10 45.010.149.41)</v>
          </cell>
          <cell r="B36" t="str">
            <v>HOSP. CANASSURANCE (AL00572)</v>
          </cell>
          <cell r="C36" t="str">
            <v>PREMIUMS REINSURANCE ASSUMED SUBTOTAL - ASSUMED NON-PARTICIPATING TOTAL NON-PAR (10 45.010.149.41)</v>
          </cell>
          <cell r="D36">
            <v>185</v>
          </cell>
        </row>
        <row r="37">
          <cell r="A37" t="str">
            <v>HOSP. CANASSURANCE (AL00572)PREMIUMS REINSURANCE CEDED SUBTOTAL - CEDED NON-PARTICIPATING TOTAL NON-PAR (10 45.010.249.41)</v>
          </cell>
          <cell r="B37" t="str">
            <v>HOSP. CANASSURANCE (AL00572)</v>
          </cell>
          <cell r="C37" t="str">
            <v>PREMIUMS REINSURANCE CEDED SUBTOTAL - CEDED NON-PARTICIPATING TOTAL NON-PAR (10 45.010.249.41)</v>
          </cell>
          <cell r="D37">
            <v>11941</v>
          </cell>
        </row>
        <row r="38">
          <cell r="A38" t="str">
            <v>INDUSTRIELLE ALLIANCE PAC (AL00692)PREMIUMS DIRECT SUBTOTAL - DIRECT NON-PARTICIPATING ANNUITY INDIVIDUAL (10 45.010.049.11)</v>
          </cell>
          <cell r="B38" t="str">
            <v>INDUSTRIELLE ALLIANCE PAC (AL00692)</v>
          </cell>
          <cell r="C38" t="str">
            <v>PREMIUMS DIRECT SUBTOTAL - DIRECT NON-PARTICIPATING ANNUITY INDIVIDUAL (10 45.010.049.11)</v>
          </cell>
          <cell r="D38">
            <v>71584</v>
          </cell>
        </row>
        <row r="39">
          <cell r="A39" t="str">
            <v>INDUSTRIELLE ALLIANCE PAC (AL00692)PREMIUMS DIRECT SUBTOTAL - DIRECT NON-PARTICIPATING ANNUITY GROUP (10 45.010.049.12)</v>
          </cell>
          <cell r="B39" t="str">
            <v>INDUSTRIELLE ALLIANCE PAC (AL00692)</v>
          </cell>
          <cell r="C39" t="str">
            <v>PREMIUMS DIRECT SUBTOTAL - DIRECT NON-PARTICIPATING ANNUITY GROUP (10 45.010.049.12)</v>
          </cell>
          <cell r="D39">
            <v>2525</v>
          </cell>
        </row>
        <row r="40">
          <cell r="A40" t="str">
            <v>INDUSTRIELLE ALLIANCE PAC (AL00692)PREMIUMS DIRECT SUBTOTAL - DIRECT NON-PARTICIPATING TOTAL NON-PAR (10 45.010.049.41)</v>
          </cell>
          <cell r="B40" t="str">
            <v>INDUSTRIELLE ALLIANCE PAC (AL00692)</v>
          </cell>
          <cell r="C40" t="str">
            <v>PREMIUMS DIRECT SUBTOTAL - DIRECT NON-PARTICIPATING TOTAL NON-PAR (10 45.010.049.41)</v>
          </cell>
          <cell r="D40">
            <v>674765</v>
          </cell>
        </row>
        <row r="41">
          <cell r="A41" t="str">
            <v>INDUSTRIELLE ALLIANCE PAC (AL00692)PREMIUMS DIRECT SUBTOTAL - DIRECT TOTAL PAR (10 45.010.049.51)</v>
          </cell>
          <cell r="B41" t="str">
            <v>INDUSTRIELLE ALLIANCE PAC (AL00692)</v>
          </cell>
          <cell r="C41" t="str">
            <v>PREMIUMS DIRECT SUBTOTAL - DIRECT TOTAL PAR (10 45.010.049.51)</v>
          </cell>
          <cell r="D41">
            <v>6034</v>
          </cell>
        </row>
        <row r="42">
          <cell r="A42" t="str">
            <v>INDUSTRIELLE ALLIANCE PAC (AL00692)PREMIUMS REINSURANCE CEDED SUBTOTAL - CEDED NON-PARTICIPATING ANNUITY INDIVIDUAL (10 45.010.249.11)</v>
          </cell>
          <cell r="B42" t="str">
            <v>INDUSTRIELLE ALLIANCE PAC (AL00692)</v>
          </cell>
          <cell r="C42" t="str">
            <v>PREMIUMS REINSURANCE CEDED SUBTOTAL - CEDED NON-PARTICIPATING ANNUITY INDIVIDUAL (10 45.010.249.11)</v>
          </cell>
          <cell r="D42">
            <v>13157</v>
          </cell>
        </row>
        <row r="43">
          <cell r="A43" t="str">
            <v>INDUSTRIELLE ALLIANCE PAC (AL00692)PREMIUMS REINSURANCE CEDED SUBTOTAL - CEDED NON-PARTICIPATING ANNUITY GROUP (10 45.010.249.12)</v>
          </cell>
          <cell r="B43" t="str">
            <v>INDUSTRIELLE ALLIANCE PAC (AL00692)</v>
          </cell>
          <cell r="C43" t="str">
            <v>PREMIUMS REINSURANCE CEDED SUBTOTAL - CEDED NON-PARTICIPATING ANNUITY GROUP (10 45.010.249.12)</v>
          </cell>
          <cell r="D43">
            <v>670</v>
          </cell>
        </row>
        <row r="44">
          <cell r="A44" t="str">
            <v>INDUSTRIELLE ALLIANCE PAC (AL00692)PREMIUMS REINSURANCE CEDED SUBTOTAL - CEDED NON-PARTICIPATING TOTAL NON-PAR (10 45.010.249.41)</v>
          </cell>
          <cell r="B44" t="str">
            <v>INDUSTRIELLE ALLIANCE PAC (AL00692)</v>
          </cell>
          <cell r="C44" t="str">
            <v>PREMIUMS REINSURANCE CEDED SUBTOTAL - CEDED NON-PARTICIPATING TOTAL NON-PAR (10 45.010.249.41)</v>
          </cell>
          <cell r="D44">
            <v>84165</v>
          </cell>
        </row>
        <row r="45">
          <cell r="A45" t="str">
            <v>INDUSTRIELLE ALLIANCE PAC (AL00692)PREMIUMS REINSURANCE CEDED SUBTOTAL - CEDED TOTAL PAR (10 45.010.249.51)</v>
          </cell>
          <cell r="B45" t="str">
            <v>INDUSTRIELLE ALLIANCE PAC (AL00692)</v>
          </cell>
          <cell r="C45" t="str">
            <v>PREMIUMS REINSURANCE CEDED SUBTOTAL - CEDED TOTAL PAR (10 45.010.249.51)</v>
          </cell>
          <cell r="D45">
            <v>567</v>
          </cell>
        </row>
        <row r="46">
          <cell r="A46" t="str">
            <v>INDUSTRIELLE ALLIANCE PAC (AL00692)PREMIUMS DIRECT SUBTOTAL - DIRECT U.S.A. NON-PARTICIPATING ANNUITY INDIVIDUAL (10 45.020.049.11)</v>
          </cell>
          <cell r="B46" t="str">
            <v>INDUSTRIELLE ALLIANCE PAC (AL00692)</v>
          </cell>
          <cell r="C46" t="str">
            <v>PREMIUMS DIRECT SUBTOTAL - DIRECT U.S.A. NON-PARTICIPATING ANNUITY INDIVIDUAL (10 45.020.049.11)</v>
          </cell>
          <cell r="D46">
            <v>78899</v>
          </cell>
        </row>
        <row r="47">
          <cell r="A47" t="str">
            <v>INDUSTRIELLE ALLIANCE PAC (AL00692)PREMIUMS DIRECT SUBTOTAL - DIRECT U.S.A. NON-PARTICIPATING TOTAL NON-PAR (10 45.020.049.41)</v>
          </cell>
          <cell r="B47" t="str">
            <v>INDUSTRIELLE ALLIANCE PAC (AL00692)</v>
          </cell>
          <cell r="C47" t="str">
            <v>PREMIUMS DIRECT SUBTOTAL - DIRECT U.S.A. NON-PARTICIPATING TOTAL NON-PAR (10 45.020.049.41)</v>
          </cell>
          <cell r="D47">
            <v>89562</v>
          </cell>
        </row>
        <row r="48">
          <cell r="A48" t="str">
            <v>INDUSTRIELLE ALLIANCE PAC (AL00692)PREMIUMS DIRECT SUBTOTAL - DIRECT TOTAL U.S.A. (10 45.020.049.76)</v>
          </cell>
          <cell r="B48" t="str">
            <v>INDUSTRIELLE ALLIANCE PAC (AL00692)</v>
          </cell>
          <cell r="C48" t="str">
            <v>PREMIUMS DIRECT SUBTOTAL - DIRECT TOTAL U.S.A. (10 45.020.049.76)</v>
          </cell>
          <cell r="D48">
            <v>89562</v>
          </cell>
        </row>
        <row r="49">
          <cell r="A49" t="str">
            <v>INDUSTRIELLE ALLIANCE PAC (AL00692)PREMIUMS REINSURANCE CEDED SUBTOTAL - CEDED U.S.A. NON-PARTICIPATING TOTAL NON-PAR (10 45.020.249.41)</v>
          </cell>
          <cell r="B49" t="str">
            <v>INDUSTRIELLE ALLIANCE PAC (AL00692)</v>
          </cell>
          <cell r="C49" t="str">
            <v>PREMIUMS REINSURANCE CEDED SUBTOTAL - CEDED U.S.A. NON-PARTICIPATING TOTAL NON-PAR (10 45.020.249.41)</v>
          </cell>
          <cell r="D49">
            <v>1651</v>
          </cell>
        </row>
        <row r="50">
          <cell r="A50" t="str">
            <v>INDUSTRIELLE ALLIANCE PAC (AL00692)PREMIUMS REINSURANCE CEDED SUBTOTAL - CEDED TOTAL U.S.A. (10 45.020.249.76)</v>
          </cell>
          <cell r="B50" t="str">
            <v>INDUSTRIELLE ALLIANCE PAC (AL00692)</v>
          </cell>
          <cell r="C50" t="str">
            <v>PREMIUMS REINSURANCE CEDED SUBTOTAL - CEDED TOTAL U.S.A. (10 45.020.249.76)</v>
          </cell>
          <cell r="D50">
            <v>1651</v>
          </cell>
        </row>
        <row r="51">
          <cell r="A51" t="str">
            <v>INDUSTRIELLE ALLIANCE-VIE (AL00943)PREMIUMS DIRECT SUBTOTAL - DIRECT NON-PARTICIPATING ANNUITY INDIVIDUAL (10 45.010.049.11)</v>
          </cell>
          <cell r="B51" t="str">
            <v>INDUSTRIELLE ALLIANCE-VIE (AL00943)</v>
          </cell>
          <cell r="C51" t="str">
            <v>PREMIUMS DIRECT SUBTOTAL - DIRECT NON-PARTICIPATING ANNUITY INDIVIDUAL (10 45.010.049.11)</v>
          </cell>
          <cell r="D51">
            <v>366168</v>
          </cell>
        </row>
        <row r="52">
          <cell r="A52" t="str">
            <v>INDUSTRIELLE ALLIANCE-VIE (AL00943)PREMIUMS DIRECT SUBTOTAL - DIRECT NON-PARTICIPATING ANNUITY GROUP (10 45.010.049.12)</v>
          </cell>
          <cell r="B52" t="str">
            <v>INDUSTRIELLE ALLIANCE-VIE (AL00943)</v>
          </cell>
          <cell r="C52" t="str">
            <v>PREMIUMS DIRECT SUBTOTAL - DIRECT NON-PARTICIPATING ANNUITY GROUP (10 45.010.049.12)</v>
          </cell>
          <cell r="D52">
            <v>577642</v>
          </cell>
        </row>
        <row r="53">
          <cell r="A53" t="str">
            <v>INDUSTRIELLE ALLIANCE-VIE (AL00943)PREMIUMS DIRECT SUBTOTAL - DIRECT NON-PARTICIPATING TOTAL NON-PAR (10 45.010.049.41)</v>
          </cell>
          <cell r="B53" t="str">
            <v>INDUSTRIELLE ALLIANCE-VIE (AL00943)</v>
          </cell>
          <cell r="C53" t="str">
            <v>PREMIUMS DIRECT SUBTOTAL - DIRECT NON-PARTICIPATING TOTAL NON-PAR (10 45.010.049.41)</v>
          </cell>
          <cell r="D53">
            <v>3298114</v>
          </cell>
        </row>
        <row r="54">
          <cell r="A54" t="str">
            <v>INDUSTRIELLE ALLIANCE-VIE (AL00943)PREMIUMS DIRECT SUBTOTAL - DIRECT TOTAL PAR (10 45.010.049.51)</v>
          </cell>
          <cell r="B54" t="str">
            <v>INDUSTRIELLE ALLIANCE-VIE (AL00943)</v>
          </cell>
          <cell r="C54" t="str">
            <v>PREMIUMS DIRECT SUBTOTAL - DIRECT TOTAL PAR (10 45.010.049.51)</v>
          </cell>
          <cell r="D54">
            <v>183597</v>
          </cell>
        </row>
        <row r="55">
          <cell r="A55" t="str">
            <v>INDUSTRIELLE ALLIANCE-VIE (AL00943)PREMIUMS REINSURANCE ASSUMED SUBTOTAL - ASSUMED NON-PARTICIPATING TOTAL NON-PAR (10 45.010.149.41)</v>
          </cell>
          <cell r="B55" t="str">
            <v>INDUSTRIELLE ALLIANCE-VIE (AL00943)</v>
          </cell>
          <cell r="C55" t="str">
            <v>PREMIUMS REINSURANCE ASSUMED SUBTOTAL - ASSUMED NON-PARTICIPATING TOTAL NON-PAR (10 45.010.149.41)</v>
          </cell>
          <cell r="D55">
            <v>134</v>
          </cell>
        </row>
        <row r="56">
          <cell r="A56" t="str">
            <v>INDUSTRIELLE ALLIANCE-VIE (AL00943)PREMIUMS REINSURANCE CEDED SUBTOTAL - CEDED NON-PARTICIPATING ANNUITY GROUP (10 45.010.249.12)</v>
          </cell>
          <cell r="B56" t="str">
            <v>INDUSTRIELLE ALLIANCE-VIE (AL00943)</v>
          </cell>
          <cell r="C56" t="str">
            <v>PREMIUMS REINSURANCE CEDED SUBTOTAL - CEDED NON-PARTICIPATING ANNUITY GROUP (10 45.010.249.12)</v>
          </cell>
          <cell r="D56">
            <v>20115</v>
          </cell>
        </row>
        <row r="57">
          <cell r="A57" t="str">
            <v>INDUSTRIELLE ALLIANCE-VIE (AL00943)PREMIUMS REINSURANCE CEDED SUBTOTAL - CEDED NON-PARTICIPATING TOTAL NON-PAR (10 45.010.249.41)</v>
          </cell>
          <cell r="B57" t="str">
            <v>INDUSTRIELLE ALLIANCE-VIE (AL00943)</v>
          </cell>
          <cell r="C57" t="str">
            <v>PREMIUMS REINSURANCE CEDED SUBTOTAL - CEDED NON-PARTICIPATING TOTAL NON-PAR (10 45.010.249.41)</v>
          </cell>
          <cell r="D57">
            <v>296304</v>
          </cell>
        </row>
        <row r="58">
          <cell r="A58" t="str">
            <v>INDUSTRIELLE ALLIANCE-VIE (AL00943)PREMIUMS REINSURANCE CEDED SUBTOTAL - CEDED TOTAL PAR (10 45.010.249.51)</v>
          </cell>
          <cell r="B58" t="str">
            <v>INDUSTRIELLE ALLIANCE-VIE (AL00943)</v>
          </cell>
          <cell r="C58" t="str">
            <v>PREMIUMS REINSURANCE CEDED SUBTOTAL - CEDED TOTAL PAR (10 45.010.249.51)</v>
          </cell>
          <cell r="D58">
            <v>10263</v>
          </cell>
        </row>
        <row r="59">
          <cell r="A59" t="str">
            <v>INDUSTRIELLE ALLIANCE-VIE (AL00943)PREMIUMS DIRECT SUBTOTAL - DIRECT U.S.A. NON-PARTICIPATING ANNUITY INDIVIDUAL (10 45.020.049.11)</v>
          </cell>
          <cell r="B59" t="str">
            <v>INDUSTRIELLE ALLIANCE-VIE (AL00943)</v>
          </cell>
          <cell r="C59" t="str">
            <v>PREMIUMS DIRECT SUBTOTAL - DIRECT U.S.A. NON-PARTICIPATING ANNUITY INDIVIDUAL (10 45.020.049.11)</v>
          </cell>
          <cell r="D59">
            <v>88115</v>
          </cell>
        </row>
        <row r="60">
          <cell r="A60" t="str">
            <v>INDUSTRIELLE ALLIANCE-VIE (AL00943)PREMIUMS DIRECT SUBTOTAL - DIRECT U.S.A. NON-PARTICIPATING TOTAL NON-PAR (10 45.020.049.41)</v>
          </cell>
          <cell r="B60" t="str">
            <v>INDUSTRIELLE ALLIANCE-VIE (AL00943)</v>
          </cell>
          <cell r="C60" t="str">
            <v>PREMIUMS DIRECT SUBTOTAL - DIRECT U.S.A. NON-PARTICIPATING TOTAL NON-PAR (10 45.020.049.41)</v>
          </cell>
          <cell r="D60">
            <v>222470</v>
          </cell>
        </row>
        <row r="61">
          <cell r="A61" t="str">
            <v>INDUSTRIELLE ALLIANCE-VIE (AL00943)PREMIUMS DIRECT SUBTOTAL - DIRECT TOTAL U.S.A. (10 45.020.049.76)</v>
          </cell>
          <cell r="B61" t="str">
            <v>INDUSTRIELLE ALLIANCE-VIE (AL00943)</v>
          </cell>
          <cell r="C61" t="str">
            <v>PREMIUMS DIRECT SUBTOTAL - DIRECT TOTAL U.S.A. (10 45.020.049.76)</v>
          </cell>
          <cell r="D61">
            <v>222470</v>
          </cell>
        </row>
        <row r="62">
          <cell r="A62" t="str">
            <v>INDUSTRIELLE ALLIANCE-VIE (AL00943)PREMIUMS REINSURANCE ASSUMED SUBTOTAL - ASSUMED U.S.A. NON-PARTICIPATING TOTAL NON-PAR (10 45.020.149.41)</v>
          </cell>
          <cell r="B62" t="str">
            <v>INDUSTRIELLE ALLIANCE-VIE (AL00943)</v>
          </cell>
          <cell r="C62" t="str">
            <v>PREMIUMS REINSURANCE ASSUMED SUBTOTAL - ASSUMED U.S.A. NON-PARTICIPATING TOTAL NON-PAR (10 45.020.149.41)</v>
          </cell>
          <cell r="D62">
            <v>4250</v>
          </cell>
        </row>
        <row r="63">
          <cell r="A63" t="str">
            <v>INDUSTRIELLE ALLIANCE-VIE (AL00943)PREMIUMS REINSURANCE ASSUMED SUBTOTAL - ASSUMED TOTAL U.S.A. (10 45.020.149.76)</v>
          </cell>
          <cell r="B63" t="str">
            <v>INDUSTRIELLE ALLIANCE-VIE (AL00943)</v>
          </cell>
          <cell r="C63" t="str">
            <v>PREMIUMS REINSURANCE ASSUMED SUBTOTAL - ASSUMED TOTAL U.S.A. (10 45.020.149.76)</v>
          </cell>
          <cell r="D63">
            <v>4250</v>
          </cell>
        </row>
        <row r="64">
          <cell r="A64" t="str">
            <v>INDUSTRIELLE ALLIANCE-VIE (AL00943)PREMIUMS REINSURANCE CEDED SUBTOTAL - CEDED U.S.A. NON-PARTICIPATING TOTAL NON-PAR (10 45.020.249.41)</v>
          </cell>
          <cell r="B64" t="str">
            <v>INDUSTRIELLE ALLIANCE-VIE (AL00943)</v>
          </cell>
          <cell r="C64" t="str">
            <v>PREMIUMS REINSURANCE CEDED SUBTOTAL - CEDED U.S.A. NON-PARTICIPATING TOTAL NON-PAR (10 45.020.249.41)</v>
          </cell>
          <cell r="D64">
            <v>4283</v>
          </cell>
        </row>
        <row r="65">
          <cell r="A65" t="str">
            <v>INDUSTRIELLE ALLIANCE-VIE (AL00943)PREMIUMS REINSURANCE CEDED SUBTOTAL - CEDED TOTAL U.S.A. (10 45.020.249.76)</v>
          </cell>
          <cell r="B65" t="str">
            <v>INDUSTRIELLE ALLIANCE-VIE (AL00943)</v>
          </cell>
          <cell r="C65" t="str">
            <v>PREMIUMS REINSURANCE CEDED SUBTOTAL - CEDED TOTAL U.S.A. (10 45.020.249.76)</v>
          </cell>
          <cell r="D65">
            <v>4283</v>
          </cell>
        </row>
        <row r="66">
          <cell r="A66" t="str">
            <v>L'UNION-VIE (AL01100)PREMIUMS DIRECT SUBTOTAL - DIRECT NON-PARTICIPATING ANNUITY INDIVIDUAL (10 45.010.049.11)</v>
          </cell>
          <cell r="B66" t="str">
            <v>L'UNION-VIE (AL01100)</v>
          </cell>
          <cell r="C66" t="str">
            <v>PREMIUMS DIRECT SUBTOTAL - DIRECT NON-PARTICIPATING ANNUITY INDIVIDUAL (10 45.010.049.11)</v>
          </cell>
          <cell r="D66">
            <v>12939</v>
          </cell>
        </row>
        <row r="67">
          <cell r="A67" t="str">
            <v>L'UNION-VIE (AL01100)PREMIUMS DIRECT SUBTOTAL - DIRECT NON-PARTICIPATING TOTAL NON-PAR (10 45.010.049.41)</v>
          </cell>
          <cell r="B67" t="str">
            <v>L'UNION-VIE (AL01100)</v>
          </cell>
          <cell r="C67" t="str">
            <v>PREMIUMS DIRECT SUBTOTAL - DIRECT NON-PARTICIPATING TOTAL NON-PAR (10 45.010.049.41)</v>
          </cell>
          <cell r="D67">
            <v>104725</v>
          </cell>
        </row>
        <row r="68">
          <cell r="A68" t="str">
            <v>L'UNION-VIE (AL01100)PREMIUMS DIRECT SUBTOTAL - DIRECT TOTAL PAR (10 45.010.049.51)</v>
          </cell>
          <cell r="B68" t="str">
            <v>L'UNION-VIE (AL01100)</v>
          </cell>
          <cell r="C68" t="str">
            <v>PREMIUMS DIRECT SUBTOTAL - DIRECT TOTAL PAR (10 45.010.049.51)</v>
          </cell>
          <cell r="D68">
            <v>10376</v>
          </cell>
        </row>
        <row r="69">
          <cell r="A69" t="str">
            <v>L'UNION-VIE (AL01100)PREMIUMS REINSURANCE CEDED SUBTOTAL - CEDED NON-PARTICIPATING TOTAL NON-PAR (10 45.010.249.41)</v>
          </cell>
          <cell r="B69" t="str">
            <v>L'UNION-VIE (AL01100)</v>
          </cell>
          <cell r="C69" t="str">
            <v>PREMIUMS REINSURANCE CEDED SUBTOTAL - CEDED NON-PARTICIPATING TOTAL NON-PAR (10 45.010.249.41)</v>
          </cell>
          <cell r="D69">
            <v>31056</v>
          </cell>
        </row>
        <row r="70">
          <cell r="A70" t="str">
            <v>L'UNION-VIE (AL01100)PREMIUMS REINSURANCE CEDED SUBTOTAL - CEDED TOTAL PAR (10 45.010.249.51)</v>
          </cell>
          <cell r="B70" t="str">
            <v>L'UNION-VIE (AL01100)</v>
          </cell>
          <cell r="C70" t="str">
            <v>PREMIUMS REINSURANCE CEDED SUBTOTAL - CEDED TOTAL PAR (10 45.010.249.51)</v>
          </cell>
          <cell r="D70">
            <v>5054</v>
          </cell>
        </row>
        <row r="71">
          <cell r="A71" t="str">
            <v>OPTIMUM RÉASSURANCE (AL00652)PREMIUMS REINSURANCE ASSUMED SUBTOTAL - ASSUMED NON-PARTICIPATING TOTAL NON-PAR (10 45.010.149.41)</v>
          </cell>
          <cell r="B71" t="str">
            <v>OPTIMUM RÉASSURANCE (AL00652)</v>
          </cell>
          <cell r="C71" t="str">
            <v>PREMIUMS REINSURANCE ASSUMED SUBTOTAL - ASSUMED NON-PARTICIPATING TOTAL NON-PAR (10 45.010.149.41)</v>
          </cell>
          <cell r="D71">
            <v>162106</v>
          </cell>
        </row>
        <row r="72">
          <cell r="A72" t="str">
            <v>OPTIMUM RÉASSURANCE (AL00652)PREMIUMS REINSURANCE CEDED SUBTOTAL - CEDED NON-PARTICIPATING TOTAL NON-PAR (10 45.010.249.41)</v>
          </cell>
          <cell r="B72" t="str">
            <v>OPTIMUM RÉASSURANCE (AL00652)</v>
          </cell>
          <cell r="C72" t="str">
            <v>PREMIUMS REINSURANCE CEDED SUBTOTAL - CEDED NON-PARTICIPATING TOTAL NON-PAR (10 45.010.249.41)</v>
          </cell>
          <cell r="D72">
            <v>118111</v>
          </cell>
        </row>
        <row r="73">
          <cell r="A73" t="str">
            <v>OPTIMUM RÉASSURANCE (AL00652)PREMIUMS REINSURANCE ASSUMED SUBTOTAL - ASSUMED TOTAL ASIA/OTHER (10 45.020.149.89)</v>
          </cell>
          <cell r="B73" t="str">
            <v>OPTIMUM RÉASSURANCE (AL00652)</v>
          </cell>
          <cell r="C73" t="str">
            <v>PREMIUMS REINSURANCE ASSUMED SUBTOTAL - ASSUMED TOTAL ASIA/OTHER (10 45.020.149.89)</v>
          </cell>
          <cell r="D73">
            <v>22696</v>
          </cell>
        </row>
        <row r="74">
          <cell r="A74" t="str">
            <v>OPTIMUM RÉASSURANCE (AL00652)PREMIUMS REINSURANCE CEDED SUBTOTAL - CEDED TOTAL ASIA/OTHER (10 45.020.249.89)</v>
          </cell>
          <cell r="B74" t="str">
            <v>OPTIMUM RÉASSURANCE (AL00652)</v>
          </cell>
          <cell r="C74" t="str">
            <v>PREMIUMS REINSURANCE CEDED SUBTOTAL - CEDED TOTAL ASIA/OTHER (10 45.020.249.89)</v>
          </cell>
          <cell r="D74">
            <v>15464</v>
          </cell>
        </row>
        <row r="75">
          <cell r="A75" t="str">
            <v>PROMUTUEL VIE (AL00879)PREMIUMS DIRECT SUBTOTAL - DIRECT NON-PARTICIPATING TOTAL NON-PAR (10 45.010.049.41)</v>
          </cell>
          <cell r="B75" t="str">
            <v>PROMUTUEL VIE (AL00879)</v>
          </cell>
          <cell r="C75" t="str">
            <v>PREMIUMS DIRECT SUBTOTAL - DIRECT NON-PARTICIPATING TOTAL NON-PAR (10 45.010.049.41)</v>
          </cell>
          <cell r="D75">
            <v>3437</v>
          </cell>
        </row>
        <row r="76">
          <cell r="A76" t="str">
            <v>PROMUTUEL VIE (AL00879)PREMIUMS REINSURANCE CEDED SUBTOTAL - CEDED NON-PARTICIPATING TOTAL NON-PAR (10 45.010.249.41)</v>
          </cell>
          <cell r="B76" t="str">
            <v>PROMUTUEL VIE (AL00879)</v>
          </cell>
          <cell r="C76" t="str">
            <v>PREMIUMS REINSURANCE CEDED SUBTOTAL - CEDED NON-PARTICIPATING TOTAL NON-PAR (10 45.010.249.41)</v>
          </cell>
          <cell r="D76">
            <v>568</v>
          </cell>
        </row>
        <row r="77">
          <cell r="A77" t="str">
            <v>SHERBROOKE VIE (AL00978)PREMIUMS DIRECT SUBTOTAL - DIRECT NON-PARTICIPATING TOTAL NON-PAR (10 45.010.049.41)</v>
          </cell>
          <cell r="B77" t="str">
            <v>SHERBROOKE VIE (AL00978)</v>
          </cell>
          <cell r="C77" t="str">
            <v>PREMIUMS DIRECT SUBTOTAL - DIRECT NON-PARTICIPATING TOTAL NON-PAR (10 45.010.049.41)</v>
          </cell>
          <cell r="D77">
            <v>681</v>
          </cell>
        </row>
        <row r="78">
          <cell r="A78" t="str">
            <v>SHERBROOKE VIE (AL00978)PREMIUMS REINSURANCE CEDED SUBTOTAL - CEDED NON-PARTICIPATING TOTAL NON-PAR (10 45.010.249.41)</v>
          </cell>
          <cell r="B78" t="str">
            <v>SHERBROOKE VIE (AL00978)</v>
          </cell>
          <cell r="C78" t="str">
            <v>PREMIUMS REINSURANCE CEDED SUBTOTAL - CEDED NON-PARTICIPATING TOTAL NON-PAR (10 45.010.249.41)</v>
          </cell>
          <cell r="D78">
            <v>19</v>
          </cell>
        </row>
        <row r="79">
          <cell r="A79" t="str">
            <v>SSQ - VIE (AL00902)PREMIUMS DIRECT SUBTOTAL - DIRECT NON-PARTICIPATING ANNUITY INDIVIDUAL (10 45.010.049.11)</v>
          </cell>
          <cell r="B79" t="str">
            <v>SSQ - VIE (AL00902)</v>
          </cell>
          <cell r="C79" t="str">
            <v>PREMIUMS DIRECT SUBTOTAL - DIRECT NON-PARTICIPATING ANNUITY INDIVIDUAL (10 45.010.049.11)</v>
          </cell>
          <cell r="D79">
            <v>43555</v>
          </cell>
        </row>
        <row r="80">
          <cell r="A80" t="str">
            <v>SSQ - VIE (AL00902)PREMIUMS DIRECT SUBTOTAL - DIRECT NON-PARTICIPATING ANNUITY GROUP (10 45.010.049.12)</v>
          </cell>
          <cell r="B80" t="str">
            <v>SSQ - VIE (AL00902)</v>
          </cell>
          <cell r="C80" t="str">
            <v>PREMIUMS DIRECT SUBTOTAL - DIRECT NON-PARTICIPATING ANNUITY GROUP (10 45.010.049.12)</v>
          </cell>
          <cell r="D80">
            <v>12558</v>
          </cell>
        </row>
        <row r="81">
          <cell r="A81" t="str">
            <v>SSQ - VIE (AL00902)PREMIUMS DIRECT SUBTOTAL - DIRECT NON-PARTICIPATING TOTAL NON-PAR (10 45.010.049.41)</v>
          </cell>
          <cell r="B81" t="str">
            <v>SSQ - VIE (AL00902)</v>
          </cell>
          <cell r="C81" t="str">
            <v>PREMIUMS DIRECT SUBTOTAL - DIRECT NON-PARTICIPATING TOTAL NON-PAR (10 45.010.049.41)</v>
          </cell>
          <cell r="D81">
            <v>1327628</v>
          </cell>
        </row>
        <row r="82">
          <cell r="A82" t="str">
            <v>SSQ - VIE (AL00902)PREMIUMS REINSURANCE ASSUMED SUBTOTAL - ASSUMED NON-PARTICIPATING TOTAL NON-PAR (10 45.010.149.41)</v>
          </cell>
          <cell r="B82" t="str">
            <v>SSQ - VIE (AL00902)</v>
          </cell>
          <cell r="C82" t="str">
            <v>PREMIUMS REINSURANCE ASSUMED SUBTOTAL - ASSUMED NON-PARTICIPATING TOTAL NON-PAR (10 45.010.149.41)</v>
          </cell>
          <cell r="D82">
            <v>972</v>
          </cell>
        </row>
        <row r="83">
          <cell r="A83" t="str">
            <v>SSQ - VIE (AL00902)PREMIUMS REINSURANCE CEDED SUBTOTAL - CEDED NON-PARTICIPATING ANNUITY INDIVIDUAL (10 45.010.249.11)</v>
          </cell>
          <cell r="B83" t="str">
            <v>SSQ - VIE (AL00902)</v>
          </cell>
          <cell r="C83" t="str">
            <v>PREMIUMS REINSURANCE CEDED SUBTOTAL - CEDED NON-PARTICIPATING ANNUITY INDIVIDUAL (10 45.010.249.11)</v>
          </cell>
          <cell r="D83">
            <v>59</v>
          </cell>
        </row>
        <row r="84">
          <cell r="A84" t="str">
            <v>SSQ - VIE (AL00902)PREMIUMS REINSURANCE CEDED SUBTOTAL - CEDED NON-PARTICIPATING TOTAL NON-PAR (10 45.010.249.41)</v>
          </cell>
          <cell r="B84" t="str">
            <v>SSQ - VIE (AL00902)</v>
          </cell>
          <cell r="C84" t="str">
            <v>PREMIUMS REINSURANCE CEDED SUBTOTAL - CEDED NON-PARTICIPATING TOTAL NON-PAR (10 45.010.249.41)</v>
          </cell>
          <cell r="D84">
            <v>276260</v>
          </cell>
        </row>
        <row r="85">
          <cell r="A85" t="str">
            <v>SSQ, SOCIÉTÉ D'ASSURANCE (AL01115)PREMIUMS DIRECT SUBTOTAL - DIRECT NON-PARTICIPATING TOTAL NON-PAR (10 45.010.049.41)</v>
          </cell>
          <cell r="B85" t="str">
            <v>SSQ, SOCIÉTÉ D'ASSURANCE (AL01115)</v>
          </cell>
          <cell r="C85" t="str">
            <v>PREMIUMS DIRECT SUBTOTAL - DIRECT NON-PARTICIPATING TOTAL NON-PAR (10 45.010.049.41)</v>
          </cell>
          <cell r="D85">
            <v>150548</v>
          </cell>
        </row>
        <row r="86">
          <cell r="A86" t="str">
            <v>SSQ, SOCIÉTÉ D'ASSURANCE (AL01115)PREMIUMS REINSURANCE CEDED SUBTOTAL - CEDED NON-PARTICIPATING TOTAL NON-PAR (10 45.010.249.41)</v>
          </cell>
          <cell r="B86" t="str">
            <v>SSQ, SOCIÉTÉ D'ASSURANCE (AL01115)</v>
          </cell>
          <cell r="C86" t="str">
            <v>PREMIUMS REINSURANCE CEDED SUBTOTAL - CEDED NON-PARTICIPATING TOTAL NON-PAR (10 45.010.249.41)</v>
          </cell>
          <cell r="D86">
            <v>39538</v>
          </cell>
        </row>
        <row r="87">
          <cell r="A87" t="str">
            <v>SURVIVANCE (AL00541)PREMIUMS DIRECT SUBTOTAL - DIRECT NON-PARTICIPATING ANNUITY INDIVIDUAL (10 45.010.049.11)</v>
          </cell>
          <cell r="B87" t="str">
            <v>SURVIVANCE (AL00541)</v>
          </cell>
          <cell r="C87" t="str">
            <v>PREMIUMS DIRECT SUBTOTAL - DIRECT NON-PARTICIPATING ANNUITY INDIVIDUAL (10 45.010.049.11)</v>
          </cell>
          <cell r="D87">
            <v>79</v>
          </cell>
        </row>
        <row r="88">
          <cell r="A88" t="str">
            <v>SURVIVANCE (AL00541)PREMIUMS DIRECT SUBTOTAL - DIRECT NON-PARTICIPATING TOTAL NON-PAR (10 45.010.049.41)</v>
          </cell>
          <cell r="B88" t="str">
            <v>SURVIVANCE (AL00541)</v>
          </cell>
          <cell r="C88" t="str">
            <v>PREMIUMS DIRECT SUBTOTAL - DIRECT NON-PARTICIPATING TOTAL NON-PAR (10 45.010.049.41)</v>
          </cell>
          <cell r="D88">
            <v>82302</v>
          </cell>
        </row>
        <row r="89">
          <cell r="A89" t="str">
            <v>SURVIVANCE (AL00541)PREMIUMS DIRECT SUBTOTAL - DIRECT TOTAL PAR (10 45.010.049.51)</v>
          </cell>
          <cell r="B89" t="str">
            <v>SURVIVANCE (AL00541)</v>
          </cell>
          <cell r="C89" t="str">
            <v>PREMIUMS DIRECT SUBTOTAL - DIRECT TOTAL PAR (10 45.010.049.51)</v>
          </cell>
          <cell r="D89">
            <v>3140</v>
          </cell>
        </row>
        <row r="90">
          <cell r="A90" t="str">
            <v>SURVIVANCE (AL00541)PREMIUMS REINSURANCE CEDED SUBTOTAL - CEDED NON-PARTICIPATING TOTAL NON-PAR (10 45.010.249.41)</v>
          </cell>
          <cell r="B90" t="str">
            <v>SURVIVANCE (AL00541)</v>
          </cell>
          <cell r="C90" t="str">
            <v>PREMIUMS REINSURANCE CEDED SUBTOTAL - CEDED NON-PARTICIPATING TOTAL NON-PAR (10 45.010.249.41)</v>
          </cell>
          <cell r="D90">
            <v>19206</v>
          </cell>
        </row>
        <row r="91">
          <cell r="A91" t="str">
            <v>SURVIVANCE (AL00541)PREMIUMS REINSURANCE CEDED SUBTOTAL - CEDED TOTAL PAR (10 45.010.249.51)</v>
          </cell>
          <cell r="B91" t="str">
            <v>SURVIVANCE (AL00541)</v>
          </cell>
          <cell r="C91" t="str">
            <v>PREMIUMS REINSURANCE CEDED SUBTOTAL - CEDED TOTAL PAR (10 45.010.249.51)</v>
          </cell>
          <cell r="D91">
            <v>198</v>
          </cell>
        </row>
        <row r="92">
          <cell r="A92" t="str">
            <v>SURVIVANCE-VOYAGE (AL00959)PREMIUMS REINSURANCE ASSUMED SUBTOTAL - ASSUMED NON-PARTICIPATING TOTAL NON-PAR (10 45.010.149.41)</v>
          </cell>
          <cell r="B92" t="str">
            <v>SURVIVANCE-VOYAGE (AL00959)</v>
          </cell>
          <cell r="C92" t="str">
            <v>PREMIUMS REINSURANCE ASSUMED SUBTOTAL - ASSUMED NON-PARTICIPATING TOTAL NON-PAR (10 45.010.149.41)</v>
          </cell>
          <cell r="D92">
            <v>9853</v>
          </cell>
        </row>
        <row r="93">
          <cell r="A93" t="str">
            <v>SURVIVANCE-VOYAGE (AL00959)PREMIUMS REINSURANCE CEDED SUBTOTAL - CEDED NON-PARTICIPATING TOTAL NON-PAR (10 45.010.249.41)</v>
          </cell>
          <cell r="B93" t="str">
            <v>SURVIVANCE-VOYAGE (AL00959)</v>
          </cell>
          <cell r="C93" t="str">
            <v>PREMIUMS REINSURANCE CEDED SUBTOTAL - CEDED NON-PARTICIPATING TOTAL NON-PAR (10 45.010.249.41)</v>
          </cell>
          <cell r="D93">
            <v>227</v>
          </cell>
        </row>
      </sheetData>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Me"/>
      <sheetName val="FT15.Index"/>
      <sheetName val="FT15.Participant"/>
      <sheetName val="Baseline"/>
      <sheetName val="BCR"/>
      <sheetName val="BCR.Balance sheet"/>
      <sheetName val="BCR.Capital resources"/>
      <sheetName val="FT15.Financial Instruments"/>
      <sheetName val="FT15.Non-Paid-Up Cap Resources"/>
      <sheetName val="HLA - Main G-SII template"/>
      <sheetName val="HLA - Suppl questions (1|2)"/>
      <sheetName val="HLA - Suppl questions (2|2)"/>
      <sheetName val="ICS"/>
      <sheetName val="ICS.Non-Life type risk"/>
      <sheetName val="ICS.Catastrophe"/>
      <sheetName val="ICS.Life type risk"/>
      <sheetName val="ICS.Market risk"/>
      <sheetName val="ICS.Market.Interest rate"/>
      <sheetName val="ICS.Market.Equity"/>
      <sheetName val="ICS.Market.Real estate"/>
      <sheetName val="ICS.Market.Currency"/>
      <sheetName val="ICS.Market.Asset concentration"/>
      <sheetName val="ICS.Credit risk"/>
      <sheetName val="ICS.Operational risk"/>
      <sheetName val="ICS.Supplementary Info.Lapse"/>
      <sheetName val="ICS.Supplementary Info.Expense"/>
      <sheetName val="ICS.Balance sheet"/>
      <sheetName val="ICS.Transfer-MOCE"/>
      <sheetName val="ICS.Prudence-MOCE"/>
      <sheetName val="ICS.Capital resources"/>
      <sheetName val="ICS.Liabilities reconciliation"/>
      <sheetName val="ICS.Non Life.G+"/>
      <sheetName val="ICS.Mortality.G+"/>
      <sheetName val="ICS.Market.Interest rate.G+"/>
      <sheetName val="ICS.Market.Equity.G+"/>
      <sheetName val="FT15.Sovereign"/>
      <sheetName val="FT15.Tables"/>
    </sheetNames>
    <sheetDataSet>
      <sheetData sheetId="0">
        <row r="1">
          <cell r="A1" t="str">
            <v>IAIS Field Testing 2015-(20150821)</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12">
          <cell r="P12">
            <v>1</v>
          </cell>
          <cell r="Q12">
            <v>0</v>
          </cell>
          <cell r="R12">
            <v>0</v>
          </cell>
          <cell r="S12">
            <v>0.25</v>
          </cell>
          <cell r="T12">
            <v>0</v>
          </cell>
          <cell r="U12">
            <v>0.25</v>
          </cell>
          <cell r="V12">
            <v>0</v>
          </cell>
        </row>
        <row r="13">
          <cell r="P13">
            <v>0</v>
          </cell>
          <cell r="Q13">
            <v>1</v>
          </cell>
          <cell r="R13">
            <v>0</v>
          </cell>
          <cell r="S13">
            <v>0.5</v>
          </cell>
          <cell r="T13">
            <v>0.25</v>
          </cell>
          <cell r="U13">
            <v>0.25</v>
          </cell>
          <cell r="V13">
            <v>0</v>
          </cell>
        </row>
        <row r="14">
          <cell r="P14">
            <v>0</v>
          </cell>
          <cell r="Q14">
            <v>0</v>
          </cell>
          <cell r="R14">
            <v>1</v>
          </cell>
          <cell r="S14">
            <v>0.25</v>
          </cell>
          <cell r="T14">
            <v>0.25</v>
          </cell>
          <cell r="U14">
            <v>0.25</v>
          </cell>
          <cell r="V14">
            <v>0</v>
          </cell>
        </row>
        <row r="15">
          <cell r="P15">
            <v>0.25</v>
          </cell>
          <cell r="Q15">
            <v>0.5</v>
          </cell>
          <cell r="R15">
            <v>0.25</v>
          </cell>
          <cell r="S15">
            <v>1</v>
          </cell>
          <cell r="T15">
            <v>0.5</v>
          </cell>
          <cell r="U15">
            <v>0.25</v>
          </cell>
          <cell r="V15">
            <v>0</v>
          </cell>
        </row>
        <row r="16">
          <cell r="P16">
            <v>0</v>
          </cell>
          <cell r="Q16">
            <v>0.25</v>
          </cell>
          <cell r="R16">
            <v>0.25</v>
          </cell>
          <cell r="S16">
            <v>0.5</v>
          </cell>
          <cell r="T16">
            <v>1</v>
          </cell>
          <cell r="U16">
            <v>0.25</v>
          </cell>
          <cell r="V16">
            <v>0</v>
          </cell>
        </row>
        <row r="17">
          <cell r="P17">
            <v>0.25</v>
          </cell>
          <cell r="Q17">
            <v>0.25</v>
          </cell>
          <cell r="R17">
            <v>0.25</v>
          </cell>
          <cell r="S17">
            <v>0.25</v>
          </cell>
          <cell r="T17">
            <v>0.25</v>
          </cell>
          <cell r="U17">
            <v>1</v>
          </cell>
          <cell r="V17">
            <v>0</v>
          </cell>
        </row>
        <row r="18">
          <cell r="P18">
            <v>0</v>
          </cell>
          <cell r="Q18">
            <v>0</v>
          </cell>
          <cell r="R18">
            <v>0</v>
          </cell>
          <cell r="S18">
            <v>0</v>
          </cell>
          <cell r="T18">
            <v>0</v>
          </cell>
          <cell r="U18">
            <v>0</v>
          </cell>
          <cell r="V18">
            <v>1</v>
          </cell>
        </row>
      </sheetData>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row r="4">
          <cell r="C4">
            <v>1</v>
          </cell>
        </row>
        <row r="5">
          <cell r="C5">
            <v>1000</v>
          </cell>
        </row>
        <row r="6">
          <cell r="C6">
            <v>1000000</v>
          </cell>
        </row>
        <row r="7">
          <cell r="C7">
            <v>1000000000</v>
          </cell>
        </row>
        <row r="10">
          <cell r="C10" t="str">
            <v>-</v>
          </cell>
        </row>
        <row r="11">
          <cell r="C11" t="str">
            <v>June 2015</v>
          </cell>
        </row>
        <row r="12">
          <cell r="C12" t="str">
            <v>August 2015</v>
          </cell>
        </row>
        <row r="21">
          <cell r="C21" t="str">
            <v>EEA &amp; Switzerland</v>
          </cell>
        </row>
        <row r="22">
          <cell r="C22" t="str">
            <v>USA &amp; Canada</v>
          </cell>
        </row>
        <row r="23">
          <cell r="C23" t="str">
            <v>Japan</v>
          </cell>
        </row>
        <row r="24">
          <cell r="C24" t="str">
            <v>China</v>
          </cell>
        </row>
        <row r="25">
          <cell r="C25" t="str">
            <v>Other developed markets</v>
          </cell>
        </row>
        <row r="26">
          <cell r="C26" t="str">
            <v>Emerging markets</v>
          </cell>
        </row>
        <row r="29">
          <cell r="C29" t="str">
            <v>AUD</v>
          </cell>
        </row>
        <row r="30">
          <cell r="C30" t="str">
            <v>BRL</v>
          </cell>
        </row>
        <row r="31">
          <cell r="C31" t="str">
            <v>CAD</v>
          </cell>
        </row>
        <row r="32">
          <cell r="C32" t="str">
            <v>CHF</v>
          </cell>
        </row>
        <row r="33">
          <cell r="C33" t="str">
            <v>CLP</v>
          </cell>
        </row>
        <row r="34">
          <cell r="C34" t="str">
            <v>CNY</v>
          </cell>
        </row>
        <row r="35">
          <cell r="C35" t="str">
            <v>COP</v>
          </cell>
        </row>
        <row r="36">
          <cell r="C36" t="str">
            <v>CZK</v>
          </cell>
        </row>
        <row r="37">
          <cell r="C37" t="str">
            <v>DKK</v>
          </cell>
        </row>
        <row r="38">
          <cell r="C38" t="str">
            <v>EUR</v>
          </cell>
        </row>
        <row r="39">
          <cell r="C39" t="str">
            <v>GBP</v>
          </cell>
        </row>
        <row r="40">
          <cell r="C40" t="str">
            <v>HKD</v>
          </cell>
        </row>
        <row r="41">
          <cell r="C41" t="str">
            <v>HUF</v>
          </cell>
        </row>
        <row r="42">
          <cell r="C42" t="str">
            <v>IDR</v>
          </cell>
        </row>
        <row r="43">
          <cell r="C43" t="str">
            <v>ILS</v>
          </cell>
        </row>
        <row r="44">
          <cell r="C44" t="str">
            <v>INR</v>
          </cell>
        </row>
        <row r="45">
          <cell r="C45" t="str">
            <v>JPY</v>
          </cell>
        </row>
        <row r="46">
          <cell r="C46" t="str">
            <v>KRW</v>
          </cell>
        </row>
        <row r="47">
          <cell r="C47" t="str">
            <v>MXN</v>
          </cell>
        </row>
        <row r="48">
          <cell r="C48" t="str">
            <v>MYR</v>
          </cell>
        </row>
        <row r="49">
          <cell r="C49" t="str">
            <v>NOK</v>
          </cell>
        </row>
        <row r="50">
          <cell r="C50" t="str">
            <v>NZD</v>
          </cell>
        </row>
        <row r="51">
          <cell r="C51" t="str">
            <v>PEN</v>
          </cell>
        </row>
        <row r="52">
          <cell r="C52" t="str">
            <v>PHP</v>
          </cell>
        </row>
        <row r="53">
          <cell r="C53" t="str">
            <v>PLN</v>
          </cell>
        </row>
        <row r="54">
          <cell r="C54" t="str">
            <v>RON</v>
          </cell>
        </row>
        <row r="55">
          <cell r="C55" t="str">
            <v>RUB</v>
          </cell>
        </row>
        <row r="56">
          <cell r="C56" t="str">
            <v>SAR</v>
          </cell>
        </row>
        <row r="57">
          <cell r="C57" t="str">
            <v>SEK</v>
          </cell>
        </row>
        <row r="58">
          <cell r="C58" t="str">
            <v>SGD</v>
          </cell>
        </row>
        <row r="59">
          <cell r="C59" t="str">
            <v>THB</v>
          </cell>
        </row>
        <row r="60">
          <cell r="C60" t="str">
            <v>TRY</v>
          </cell>
        </row>
        <row r="61">
          <cell r="C61" t="str">
            <v>TWD</v>
          </cell>
        </row>
        <row r="62">
          <cell r="C62" t="str">
            <v>USD</v>
          </cell>
        </row>
        <row r="63">
          <cell r="C63" t="str">
            <v>ZAR</v>
          </cell>
        </row>
        <row r="66">
          <cell r="C66" t="str">
            <v>Total life insurance</v>
          </cell>
        </row>
        <row r="67">
          <cell r="C67" t="str">
            <v>Life Insurance - Traditional</v>
          </cell>
        </row>
        <row r="68">
          <cell r="C68" t="str">
            <v>Protection - Life</v>
          </cell>
        </row>
        <row r="69">
          <cell r="C69" t="str">
            <v>Protection - health</v>
          </cell>
        </row>
        <row r="70">
          <cell r="C70" t="str">
            <v>Protection - other</v>
          </cell>
        </row>
        <row r="71">
          <cell r="C71" t="str">
            <v>Savings without guarantees or living benefits</v>
          </cell>
        </row>
        <row r="72">
          <cell r="C72" t="str">
            <v>Annuities</v>
          </cell>
        </row>
        <row r="73">
          <cell r="C73" t="str">
            <v>Participating products</v>
          </cell>
        </row>
        <row r="74">
          <cell r="C74" t="str">
            <v>Other traditional</v>
          </cell>
        </row>
        <row r="75">
          <cell r="C75" t="str">
            <v>Life insurance - Non-traditional</v>
          </cell>
        </row>
        <row r="76">
          <cell r="C76" t="str">
            <v>Separate accounts with guarantees (including VAs)</v>
          </cell>
        </row>
        <row r="77">
          <cell r="C77" t="str">
            <v>of which Investment with portfolio choice and guarantee</v>
          </cell>
        </row>
        <row r="78">
          <cell r="C78" t="str">
            <v xml:space="preserve">of which guarantee </v>
          </cell>
        </row>
        <row r="79">
          <cell r="C79" t="str">
            <v>Guaranteed Investment Contracts (GICs)</v>
          </cell>
        </row>
        <row r="80">
          <cell r="C80" t="str">
            <v>Synthetic GICs</v>
          </cell>
        </row>
        <row r="81">
          <cell r="C81" t="str">
            <v>Other non-traditional</v>
          </cell>
        </row>
        <row r="104">
          <cell r="C104" t="str">
            <v>Property-like</v>
          </cell>
        </row>
        <row r="105">
          <cell r="C105" t="str">
            <v>Liability-like</v>
          </cell>
        </row>
        <row r="106">
          <cell r="C106" t="str">
            <v>Other</v>
          </cell>
        </row>
        <row r="107">
          <cell r="C107" t="str">
            <v>Non-Traditional</v>
          </cell>
        </row>
        <row r="108">
          <cell r="C108" t="str">
            <v>NT mortgage</v>
          </cell>
        </row>
        <row r="109">
          <cell r="C109" t="str">
            <v>NT credit</v>
          </cell>
        </row>
        <row r="110">
          <cell r="C110" t="str">
            <v>NT other</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020"/>
      <sheetName val="CCOVER"/>
      <sheetName val="15.000"/>
      <sheetName val="20.010"/>
      <sheetName val="Current Month"/>
    </sheetNames>
    <sheetDataSet>
      <sheetData sheetId="0" refreshError="1"/>
      <sheetData sheetId="1" refreshError="1"/>
      <sheetData sheetId="2" refreshError="1"/>
      <sheetData sheetId="3" refreshError="1"/>
      <sheetData sheetId="4"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sclaimer"/>
      <sheetName val="Cover page"/>
      <sheetName val="Table of Con."/>
      <sheetName val="10000"/>
      <sheetName val="10001"/>
      <sheetName val="10002"/>
      <sheetName val="10010"/>
      <sheetName val="10070"/>
      <sheetName val="10080"/>
      <sheetName val="28010"/>
      <sheetName val="28020"/>
      <sheetName val="28030"/>
      <sheetName val="28040"/>
      <sheetName val="83010"/>
      <sheetName val="83020"/>
      <sheetName val="83030"/>
      <sheetName val="83050"/>
      <sheetName val="83051"/>
      <sheetName val="83056"/>
      <sheetName val="83057"/>
      <sheetName val="83060"/>
      <sheetName val="83061"/>
      <sheetName val="83070"/>
      <sheetName val="83072"/>
      <sheetName val="83080"/>
      <sheetName val="83081"/>
      <sheetName val="84010"/>
      <sheetName val="84011"/>
      <sheetName val="84020"/>
      <sheetName val="84030"/>
      <sheetName val="84040"/>
      <sheetName val="84050"/>
      <sheetName val="84060"/>
      <sheetName val="84070"/>
      <sheetName val="85010"/>
      <sheetName val="85020"/>
      <sheetName val="85040"/>
      <sheetName val="85041"/>
      <sheetName val="85055A"/>
      <sheetName val="85055B"/>
      <sheetName val="85057A"/>
      <sheetName val="85057B"/>
      <sheetName val="85059"/>
      <sheetName val="85070"/>
      <sheetName val="86011"/>
      <sheetName val="86030"/>
      <sheetName val="86095"/>
      <sheetName val="87000"/>
      <sheetName val="87001"/>
      <sheetName val="87003"/>
      <sheetName val="87012"/>
      <sheetName val="87013"/>
      <sheetName val="87014"/>
      <sheetName val="87021"/>
      <sheetName val="87022"/>
      <sheetName val="87023"/>
      <sheetName val="87024"/>
      <sheetName val="87029"/>
      <sheetName val="87031"/>
      <sheetName val="87032"/>
      <sheetName val="87050"/>
      <sheetName val="87060"/>
      <sheetName val="87080"/>
      <sheetName val="91000"/>
      <sheetName val="91000A"/>
      <sheetName val="92000"/>
      <sheetName val="92040"/>
      <sheetName val="92080"/>
      <sheetName val="93000"/>
      <sheetName val="93000A"/>
      <sheetName val="94000"/>
      <sheetName val="94000A"/>
      <sheetName val="94040"/>
      <sheetName val="94040A"/>
      <sheetName val="95000"/>
      <sheetName val="95000A"/>
      <sheetName val="99999"/>
      <sheetName val="Prev. Report"/>
      <sheetName val="Prev. Warnings"/>
      <sheetName val="Check Dec."/>
      <sheetName val="Cross Checks"/>
      <sheetName val="Ratios"/>
      <sheetName val="PageTot"/>
      <sheetName val="ASCII File"/>
      <sheetName val="Custom ASCII"/>
      <sheetName val="Carry Forward"/>
      <sheetName val="Dialog2"/>
      <sheetName val="MacroVar"/>
      <sheetName val="toc"/>
      <sheetName val="Dialog3"/>
      <sheetName val="Dialog4"/>
      <sheetName val="Dialog5"/>
      <sheetName val="Dialog1"/>
      <sheetName val="Mainprog"/>
      <sheetName val="Custom_prog"/>
      <sheetName val="C_menu"/>
      <sheetName val="Setup"/>
      <sheetName val="Module1"/>
      <sheetName val="Cover page:95000A"/>
      <sheetName val="Cover page:87080"/>
    </sheetNames>
    <sheetDataSet>
      <sheetData sheetId="0"/>
      <sheetData sheetId="1">
        <row r="1">
          <cell r="A1" t="str">
            <v>00000</v>
          </cell>
          <cell r="B1" t="str">
            <v>P</v>
          </cell>
        </row>
        <row r="5">
          <cell r="E5">
            <v>2002</v>
          </cell>
        </row>
        <row r="10">
          <cell r="B10" t="str">
            <v>Name of Insurer</v>
          </cell>
        </row>
        <row r="11">
          <cell r="B11" t="str">
            <v>(Name of Insurer)</v>
          </cell>
        </row>
        <row r="22">
          <cell r="B22" t="str">
            <v xml:space="preserve">ANNUAL RETURN </v>
          </cell>
        </row>
        <row r="26">
          <cell r="B26" t="str">
            <v>OSFI 55</v>
          </cell>
        </row>
        <row r="35">
          <cell r="B35" t="str">
            <v>Foreign Life Insurance Companies</v>
          </cell>
        </row>
        <row r="43">
          <cell r="B43" t="str">
            <v>PROTECTED  WHEN  COMPLETED</v>
          </cell>
        </row>
        <row r="44">
          <cell r="B44" t="str">
            <v>Institution Code</v>
          </cell>
        </row>
        <row r="49">
          <cell r="B49" t="str">
            <v>2002 Revision</v>
          </cell>
        </row>
        <row r="50">
          <cell r="B50" t="str">
            <v>2002/11/25 8:21</v>
          </cell>
        </row>
      </sheetData>
      <sheetData sheetId="2">
        <row r="1">
          <cell r="A1" t="str">
            <v>00001</v>
          </cell>
        </row>
      </sheetData>
      <sheetData sheetId="3">
        <row r="1">
          <cell r="A1" t="str">
            <v>10000</v>
          </cell>
        </row>
      </sheetData>
      <sheetData sheetId="4">
        <row r="1">
          <cell r="A1" t="str">
            <v>10001</v>
          </cell>
        </row>
      </sheetData>
      <sheetData sheetId="5">
        <row r="1">
          <cell r="A1" t="str">
            <v>10002</v>
          </cell>
        </row>
      </sheetData>
      <sheetData sheetId="6">
        <row r="1">
          <cell r="A1" t="str">
            <v>10010</v>
          </cell>
        </row>
      </sheetData>
      <sheetData sheetId="7">
        <row r="1">
          <cell r="A1" t="str">
            <v>10070</v>
          </cell>
        </row>
      </sheetData>
      <sheetData sheetId="8">
        <row r="1">
          <cell r="A1" t="str">
            <v>10080</v>
          </cell>
        </row>
      </sheetData>
      <sheetData sheetId="9">
        <row r="1">
          <cell r="A1" t="str">
            <v>28010</v>
          </cell>
        </row>
      </sheetData>
      <sheetData sheetId="10">
        <row r="1">
          <cell r="A1" t="str">
            <v>28020</v>
          </cell>
        </row>
      </sheetData>
      <sheetData sheetId="11">
        <row r="1">
          <cell r="A1" t="str">
            <v>28030</v>
          </cell>
        </row>
      </sheetData>
      <sheetData sheetId="12">
        <row r="1">
          <cell r="A1" t="str">
            <v>28040</v>
          </cell>
        </row>
      </sheetData>
      <sheetData sheetId="13">
        <row r="1">
          <cell r="A1" t="str">
            <v>83010</v>
          </cell>
        </row>
      </sheetData>
      <sheetData sheetId="14">
        <row r="1">
          <cell r="A1" t="str">
            <v>83020</v>
          </cell>
        </row>
      </sheetData>
      <sheetData sheetId="15">
        <row r="1">
          <cell r="A1" t="str">
            <v>83030</v>
          </cell>
        </row>
      </sheetData>
      <sheetData sheetId="16">
        <row r="1">
          <cell r="A1" t="str">
            <v>83050</v>
          </cell>
        </row>
      </sheetData>
      <sheetData sheetId="17">
        <row r="1">
          <cell r="A1" t="str">
            <v>83051</v>
          </cell>
        </row>
      </sheetData>
      <sheetData sheetId="18">
        <row r="1">
          <cell r="A1" t="str">
            <v>83056</v>
          </cell>
        </row>
      </sheetData>
      <sheetData sheetId="19">
        <row r="1">
          <cell r="A1" t="str">
            <v>83057</v>
          </cell>
        </row>
      </sheetData>
      <sheetData sheetId="20">
        <row r="1">
          <cell r="A1" t="str">
            <v>83060</v>
          </cell>
        </row>
      </sheetData>
      <sheetData sheetId="21">
        <row r="1">
          <cell r="A1" t="str">
            <v>83061</v>
          </cell>
        </row>
      </sheetData>
      <sheetData sheetId="22">
        <row r="1">
          <cell r="A1" t="str">
            <v>83070</v>
          </cell>
        </row>
      </sheetData>
      <sheetData sheetId="23">
        <row r="1">
          <cell r="A1" t="str">
            <v>83072</v>
          </cell>
        </row>
      </sheetData>
      <sheetData sheetId="24">
        <row r="1">
          <cell r="A1" t="str">
            <v>83080</v>
          </cell>
        </row>
      </sheetData>
      <sheetData sheetId="25">
        <row r="1">
          <cell r="A1" t="str">
            <v>83081</v>
          </cell>
        </row>
      </sheetData>
      <sheetData sheetId="26">
        <row r="1">
          <cell r="A1" t="str">
            <v>84010</v>
          </cell>
        </row>
      </sheetData>
      <sheetData sheetId="27">
        <row r="1">
          <cell r="A1" t="str">
            <v>84011</v>
          </cell>
        </row>
      </sheetData>
      <sheetData sheetId="28">
        <row r="1">
          <cell r="A1" t="str">
            <v>84020</v>
          </cell>
        </row>
      </sheetData>
      <sheetData sheetId="29">
        <row r="1">
          <cell r="A1" t="str">
            <v>84030</v>
          </cell>
        </row>
      </sheetData>
      <sheetData sheetId="30">
        <row r="1">
          <cell r="A1" t="str">
            <v>84040</v>
          </cell>
        </row>
      </sheetData>
      <sheetData sheetId="31">
        <row r="1">
          <cell r="A1" t="str">
            <v>84050</v>
          </cell>
        </row>
      </sheetData>
      <sheetData sheetId="32">
        <row r="1">
          <cell r="A1" t="str">
            <v>84060</v>
          </cell>
        </row>
      </sheetData>
      <sheetData sheetId="33">
        <row r="1">
          <cell r="A1" t="str">
            <v>84070</v>
          </cell>
        </row>
      </sheetData>
      <sheetData sheetId="34">
        <row r="1">
          <cell r="A1" t="str">
            <v>85010</v>
          </cell>
        </row>
      </sheetData>
      <sheetData sheetId="35">
        <row r="1">
          <cell r="A1" t="str">
            <v>85020</v>
          </cell>
        </row>
      </sheetData>
      <sheetData sheetId="36">
        <row r="1">
          <cell r="A1" t="str">
            <v>85040</v>
          </cell>
        </row>
      </sheetData>
      <sheetData sheetId="37">
        <row r="1">
          <cell r="A1" t="str">
            <v>85041</v>
          </cell>
        </row>
      </sheetData>
      <sheetData sheetId="38">
        <row r="1">
          <cell r="A1" t="str">
            <v>85055A</v>
          </cell>
        </row>
      </sheetData>
      <sheetData sheetId="39">
        <row r="1">
          <cell r="A1" t="str">
            <v>85055B</v>
          </cell>
        </row>
      </sheetData>
      <sheetData sheetId="40">
        <row r="1">
          <cell r="A1" t="str">
            <v>85057A</v>
          </cell>
        </row>
      </sheetData>
      <sheetData sheetId="41">
        <row r="1">
          <cell r="A1" t="str">
            <v>85057B</v>
          </cell>
        </row>
      </sheetData>
      <sheetData sheetId="42">
        <row r="1">
          <cell r="A1" t="str">
            <v>85059</v>
          </cell>
        </row>
      </sheetData>
      <sheetData sheetId="43">
        <row r="1">
          <cell r="A1" t="str">
            <v>85070</v>
          </cell>
        </row>
      </sheetData>
      <sheetData sheetId="44">
        <row r="1">
          <cell r="A1" t="str">
            <v>86011</v>
          </cell>
        </row>
      </sheetData>
      <sheetData sheetId="45">
        <row r="1">
          <cell r="A1" t="str">
            <v>86030</v>
          </cell>
        </row>
      </sheetData>
      <sheetData sheetId="46">
        <row r="1">
          <cell r="A1" t="str">
            <v>86095</v>
          </cell>
        </row>
      </sheetData>
      <sheetData sheetId="47">
        <row r="1">
          <cell r="A1" t="str">
            <v>87000</v>
          </cell>
        </row>
      </sheetData>
      <sheetData sheetId="48">
        <row r="1">
          <cell r="A1" t="str">
            <v>87001</v>
          </cell>
        </row>
      </sheetData>
      <sheetData sheetId="49">
        <row r="1">
          <cell r="A1" t="str">
            <v>87003</v>
          </cell>
        </row>
      </sheetData>
      <sheetData sheetId="50">
        <row r="1">
          <cell r="A1" t="str">
            <v>87012</v>
          </cell>
        </row>
      </sheetData>
      <sheetData sheetId="51">
        <row r="1">
          <cell r="A1" t="str">
            <v>87013</v>
          </cell>
        </row>
      </sheetData>
      <sheetData sheetId="52">
        <row r="1">
          <cell r="A1" t="str">
            <v>87014</v>
          </cell>
        </row>
      </sheetData>
      <sheetData sheetId="53">
        <row r="1">
          <cell r="A1" t="str">
            <v>87021</v>
          </cell>
        </row>
      </sheetData>
      <sheetData sheetId="54">
        <row r="1">
          <cell r="A1" t="str">
            <v>87022</v>
          </cell>
        </row>
      </sheetData>
      <sheetData sheetId="55">
        <row r="1">
          <cell r="A1" t="str">
            <v>87023</v>
          </cell>
        </row>
      </sheetData>
      <sheetData sheetId="56">
        <row r="1">
          <cell r="A1" t="str">
            <v>87024</v>
          </cell>
        </row>
      </sheetData>
      <sheetData sheetId="57">
        <row r="1">
          <cell r="A1" t="str">
            <v>87029</v>
          </cell>
        </row>
      </sheetData>
      <sheetData sheetId="58">
        <row r="1">
          <cell r="A1" t="str">
            <v>87031</v>
          </cell>
        </row>
      </sheetData>
      <sheetData sheetId="59">
        <row r="1">
          <cell r="A1" t="str">
            <v>87032</v>
          </cell>
        </row>
      </sheetData>
      <sheetData sheetId="60">
        <row r="1">
          <cell r="A1" t="str">
            <v>87050</v>
          </cell>
        </row>
      </sheetData>
      <sheetData sheetId="61">
        <row r="1">
          <cell r="A1" t="str">
            <v>87060</v>
          </cell>
        </row>
      </sheetData>
      <sheetData sheetId="62">
        <row r="1">
          <cell r="A1" t="str">
            <v>87080</v>
          </cell>
        </row>
      </sheetData>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refreshError="1"/>
      <sheetData sheetId="87"/>
      <sheetData sheetId="88"/>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4FC501-38F7-416E-9FD2-57A4515DFCB6}">
  <sheetPr syncVertical="1" syncRef="A1" transitionEvaluation="1" transitionEntry="1">
    <pageSetUpPr fitToPage="1"/>
  </sheetPr>
  <dimension ref="A1:G59"/>
  <sheetViews>
    <sheetView tabSelected="1" zoomScaleNormal="100" workbookViewId="0">
      <selection activeCell="A2" sqref="A2"/>
    </sheetView>
  </sheetViews>
  <sheetFormatPr defaultColWidth="11.6640625" defaultRowHeight="12.5" x14ac:dyDescent="0.25"/>
  <cols>
    <col min="1" max="1" width="21.77734375" style="152" customWidth="1"/>
    <col min="2" max="2" width="19.5546875" style="152" bestFit="1" customWidth="1"/>
    <col min="3" max="3" width="18" style="152" customWidth="1"/>
    <col min="4" max="4" width="20.77734375" style="152" customWidth="1"/>
    <col min="5" max="5" width="21" style="152" customWidth="1"/>
    <col min="6" max="7" width="19.5546875" style="152" customWidth="1"/>
    <col min="8" max="16384" width="11.6640625" style="152"/>
  </cols>
  <sheetData>
    <row r="1" spans="1:6" ht="23.5" customHeight="1" x14ac:dyDescent="0.35">
      <c r="B1" s="153"/>
      <c r="F1" s="154" t="s">
        <v>104</v>
      </c>
    </row>
    <row r="2" spans="1:6" ht="15" customHeight="1" x14ac:dyDescent="0.35">
      <c r="B2" s="153"/>
      <c r="F2" s="154"/>
    </row>
    <row r="3" spans="1:6" ht="37.4" customHeight="1" x14ac:dyDescent="0.5">
      <c r="A3" s="155" t="s">
        <v>105</v>
      </c>
      <c r="B3" s="155"/>
      <c r="C3" s="155"/>
      <c r="D3" s="155"/>
      <c r="E3" s="155"/>
      <c r="F3" s="155"/>
    </row>
    <row r="4" spans="1:6" ht="26.15" customHeight="1" x14ac:dyDescent="0.5">
      <c r="A4" s="155" t="s">
        <v>106</v>
      </c>
      <c r="B4" s="155"/>
      <c r="C4" s="155"/>
      <c r="D4" s="155"/>
      <c r="E4" s="155"/>
      <c r="F4" s="155"/>
    </row>
    <row r="5" spans="1:6" ht="14.15" customHeight="1" x14ac:dyDescent="0.25"/>
    <row r="6" spans="1:6" ht="17.5" customHeight="1" x14ac:dyDescent="0.35">
      <c r="A6" s="153" t="s">
        <v>107</v>
      </c>
    </row>
    <row r="7" spans="1:6" ht="24" customHeight="1" x14ac:dyDescent="0.25">
      <c r="A7" s="156" t="s">
        <v>108</v>
      </c>
      <c r="B7" s="156"/>
      <c r="C7" s="157"/>
      <c r="D7" s="157"/>
      <c r="E7" s="157"/>
      <c r="F7" s="157"/>
    </row>
    <row r="8" spans="1:6" ht="24" customHeight="1" x14ac:dyDescent="0.25">
      <c r="A8" s="156" t="s">
        <v>109</v>
      </c>
      <c r="B8" s="156"/>
      <c r="C8" s="157"/>
      <c r="D8" s="157"/>
      <c r="E8" s="157"/>
      <c r="F8" s="157"/>
    </row>
    <row r="9" spans="1:6" ht="24" customHeight="1" x14ac:dyDescent="0.25">
      <c r="A9" s="156" t="s">
        <v>110</v>
      </c>
      <c r="B9" s="156" t="s">
        <v>111</v>
      </c>
      <c r="C9" s="157"/>
      <c r="D9" s="157"/>
      <c r="E9" s="157"/>
      <c r="F9" s="157"/>
    </row>
    <row r="10" spans="1:6" ht="14.15" customHeight="1" x14ac:dyDescent="0.35">
      <c r="A10" s="158"/>
      <c r="B10" s="158"/>
      <c r="C10" s="158"/>
      <c r="D10" s="158"/>
      <c r="E10" s="158"/>
      <c r="F10" s="158"/>
    </row>
    <row r="11" spans="1:6" ht="14.15" customHeight="1" x14ac:dyDescent="0.35">
      <c r="A11" s="158"/>
      <c r="B11" s="158"/>
      <c r="C11" s="158"/>
      <c r="D11" s="158"/>
      <c r="E11" s="158"/>
      <c r="F11" s="158"/>
    </row>
    <row r="12" spans="1:6" ht="15" customHeight="1" x14ac:dyDescent="0.35">
      <c r="A12" s="159" t="s">
        <v>112</v>
      </c>
    </row>
    <row r="13" spans="1:6" ht="24" customHeight="1" x14ac:dyDescent="0.25">
      <c r="A13" s="156" t="s">
        <v>113</v>
      </c>
      <c r="B13" s="156"/>
      <c r="C13" s="157"/>
      <c r="D13" s="157"/>
      <c r="E13" s="157"/>
      <c r="F13" s="157"/>
    </row>
    <row r="14" spans="1:6" ht="24" customHeight="1" x14ac:dyDescent="0.25">
      <c r="A14" s="156" t="s">
        <v>114</v>
      </c>
      <c r="B14" s="156"/>
      <c r="C14" s="160"/>
      <c r="D14" s="160"/>
      <c r="E14" s="160"/>
      <c r="F14" s="160"/>
    </row>
    <row r="15" spans="1:6" ht="24" customHeight="1" x14ac:dyDescent="0.25">
      <c r="A15" s="156" t="s">
        <v>115</v>
      </c>
      <c r="B15" s="156"/>
      <c r="C15" s="157"/>
      <c r="D15" s="157"/>
      <c r="E15" s="157"/>
      <c r="F15" s="157"/>
    </row>
    <row r="16" spans="1:6" ht="24" customHeight="1" x14ac:dyDescent="0.25">
      <c r="A16" s="156" t="s">
        <v>116</v>
      </c>
      <c r="B16" s="156"/>
      <c r="C16" s="157"/>
      <c r="D16" s="157"/>
      <c r="E16" s="157"/>
      <c r="F16" s="157"/>
    </row>
    <row r="17" spans="1:7" ht="15.5" x14ac:dyDescent="0.35">
      <c r="A17" s="158"/>
      <c r="B17" s="158"/>
      <c r="C17" s="158"/>
      <c r="D17" s="158"/>
      <c r="E17" s="158"/>
      <c r="F17" s="158"/>
    </row>
    <row r="18" spans="1:7" ht="14.5" x14ac:dyDescent="0.35">
      <c r="A18" s="161"/>
      <c r="B18" s="161"/>
      <c r="C18" s="161"/>
      <c r="D18" s="161"/>
      <c r="E18" s="161"/>
      <c r="F18" s="161"/>
    </row>
    <row r="19" spans="1:7" ht="14.15" customHeight="1" x14ac:dyDescent="0.35">
      <c r="A19" s="162" t="s">
        <v>117</v>
      </c>
      <c r="B19" s="162"/>
      <c r="C19" s="162"/>
      <c r="D19" s="162"/>
      <c r="E19" s="162"/>
      <c r="F19" s="162"/>
    </row>
    <row r="20" spans="1:7" ht="75" customHeight="1" x14ac:dyDescent="0.25">
      <c r="A20" s="163"/>
      <c r="B20" s="164" t="s">
        <v>118</v>
      </c>
      <c r="C20" s="164"/>
      <c r="D20" s="164"/>
      <c r="E20" s="164"/>
      <c r="F20" s="164"/>
    </row>
    <row r="21" spans="1:7" ht="22.5" customHeight="1" x14ac:dyDescent="0.25">
      <c r="A21" s="163"/>
      <c r="B21" s="165"/>
      <c r="C21" s="165"/>
      <c r="D21" s="165"/>
      <c r="E21" s="165"/>
      <c r="F21" s="165"/>
    </row>
    <row r="22" spans="1:7" ht="33" customHeight="1" x14ac:dyDescent="0.25">
      <c r="A22" s="163"/>
      <c r="B22" s="166"/>
      <c r="C22" s="164" t="s">
        <v>119</v>
      </c>
      <c r="D22" s="164"/>
      <c r="E22" s="164"/>
      <c r="F22" s="164"/>
    </row>
    <row r="23" spans="1:7" ht="9" customHeight="1" x14ac:dyDescent="0.25">
      <c r="A23" s="163"/>
      <c r="B23" s="163"/>
      <c r="C23" s="167"/>
      <c r="D23" s="167"/>
      <c r="E23" s="167"/>
      <c r="F23" s="167"/>
    </row>
    <row r="24" spans="1:7" ht="35.25" customHeight="1" x14ac:dyDescent="0.25">
      <c r="A24" s="163"/>
      <c r="B24" s="166"/>
      <c r="C24" s="164" t="s">
        <v>120</v>
      </c>
      <c r="D24" s="164"/>
      <c r="E24" s="164"/>
      <c r="F24" s="164"/>
    </row>
    <row r="25" spans="1:7" ht="13" x14ac:dyDescent="0.25">
      <c r="A25" s="163"/>
      <c r="B25" s="167"/>
      <c r="C25" s="168" t="s">
        <v>121</v>
      </c>
      <c r="D25" s="168"/>
      <c r="E25" s="168"/>
      <c r="F25" s="168"/>
    </row>
    <row r="26" spans="1:7" ht="31.5" customHeight="1" x14ac:dyDescent="0.25">
      <c r="A26" s="163"/>
      <c r="B26" s="167"/>
      <c r="C26" s="169"/>
      <c r="D26" s="169"/>
      <c r="E26" s="169"/>
      <c r="F26" s="169"/>
    </row>
    <row r="27" spans="1:7" ht="15" customHeight="1" x14ac:dyDescent="0.25">
      <c r="A27" s="163"/>
      <c r="B27" s="167"/>
      <c r="C27" s="167"/>
      <c r="D27" s="167"/>
      <c r="E27" s="167"/>
      <c r="F27" s="167"/>
    </row>
    <row r="28" spans="1:7" ht="29.15" customHeight="1" x14ac:dyDescent="0.25">
      <c r="B28" s="157"/>
      <c r="C28" s="157"/>
      <c r="E28" s="157"/>
      <c r="F28" s="157"/>
    </row>
    <row r="29" spans="1:7" ht="14.15" customHeight="1" x14ac:dyDescent="0.35">
      <c r="A29" s="161"/>
      <c r="B29" s="170" t="s">
        <v>122</v>
      </c>
      <c r="C29" s="170"/>
      <c r="E29" s="171" t="s">
        <v>123</v>
      </c>
      <c r="F29" s="171"/>
    </row>
    <row r="30" spans="1:7" ht="14.15" customHeight="1" thickBot="1" x14ac:dyDescent="0.4">
      <c r="A30" s="172"/>
      <c r="B30" s="172"/>
      <c r="C30" s="172"/>
      <c r="D30" s="172"/>
      <c r="E30" s="172"/>
      <c r="F30" s="161"/>
      <c r="G30" s="173"/>
    </row>
    <row r="31" spans="1:7" ht="14.15" customHeight="1" x14ac:dyDescent="0.25">
      <c r="B31" s="174" t="s">
        <v>124</v>
      </c>
      <c r="C31" s="175"/>
      <c r="D31" s="176" t="s">
        <v>125</v>
      </c>
      <c r="E31" s="177" t="s">
        <v>126</v>
      </c>
    </row>
    <row r="32" spans="1:7" x14ac:dyDescent="0.25">
      <c r="B32" s="178"/>
      <c r="C32" s="179"/>
      <c r="D32" s="180"/>
      <c r="E32" s="181"/>
    </row>
    <row r="33" spans="1:7" ht="14.15" customHeight="1" x14ac:dyDescent="0.25">
      <c r="B33" s="182" t="s">
        <v>127</v>
      </c>
      <c r="C33" s="183"/>
      <c r="D33" s="184">
        <v>1503</v>
      </c>
      <c r="E33" s="185" t="s">
        <v>128</v>
      </c>
    </row>
    <row r="34" spans="1:7" ht="15" thickBot="1" x14ac:dyDescent="0.3">
      <c r="B34" s="186" t="s">
        <v>129</v>
      </c>
      <c r="C34" s="187"/>
      <c r="D34" s="188">
        <v>1506</v>
      </c>
      <c r="E34" s="189" t="s">
        <v>130</v>
      </c>
    </row>
    <row r="36" spans="1:7" ht="14.15" customHeight="1" x14ac:dyDescent="0.35">
      <c r="A36" s="161"/>
      <c r="B36" s="190"/>
      <c r="C36" s="190"/>
      <c r="E36" s="190"/>
      <c r="F36" s="190"/>
    </row>
    <row r="37" spans="1:7" ht="15.65" customHeight="1" x14ac:dyDescent="0.35">
      <c r="A37" s="191" t="s">
        <v>131</v>
      </c>
      <c r="B37" s="191"/>
      <c r="C37" s="191"/>
      <c r="D37" s="191"/>
      <c r="E37" s="191"/>
      <c r="F37" s="191"/>
    </row>
    <row r="38" spans="1:7" ht="67.5" customHeight="1" x14ac:dyDescent="0.35">
      <c r="A38" s="161"/>
      <c r="B38" s="192" t="s">
        <v>132</v>
      </c>
      <c r="C38" s="192"/>
      <c r="D38" s="192"/>
      <c r="E38" s="192"/>
      <c r="F38" s="192"/>
    </row>
    <row r="39" spans="1:7" ht="14.25" customHeight="1" x14ac:dyDescent="0.35">
      <c r="A39" s="161"/>
      <c r="B39" s="193"/>
      <c r="C39" s="193"/>
      <c r="D39" s="193"/>
      <c r="E39" s="193"/>
      <c r="F39" s="193"/>
    </row>
    <row r="40" spans="1:7" ht="30" customHeight="1" x14ac:dyDescent="0.25">
      <c r="A40" s="163"/>
      <c r="B40" s="166"/>
      <c r="C40" s="164" t="s">
        <v>133</v>
      </c>
      <c r="D40" s="164"/>
      <c r="E40" s="164"/>
      <c r="F40" s="164"/>
    </row>
    <row r="41" spans="1:7" ht="9" customHeight="1" x14ac:dyDescent="0.25">
      <c r="A41" s="163"/>
      <c r="B41" s="163"/>
      <c r="C41" s="167"/>
      <c r="D41" s="167"/>
      <c r="E41" s="167"/>
      <c r="F41" s="167"/>
    </row>
    <row r="42" spans="1:7" ht="31.5" customHeight="1" x14ac:dyDescent="0.25">
      <c r="A42" s="163"/>
      <c r="B42" s="166"/>
      <c r="C42" s="164" t="s">
        <v>134</v>
      </c>
      <c r="D42" s="164"/>
      <c r="E42" s="164"/>
      <c r="F42" s="164"/>
    </row>
    <row r="43" spans="1:7" ht="13" x14ac:dyDescent="0.25">
      <c r="A43" s="163"/>
      <c r="B43" s="167"/>
      <c r="C43" s="168" t="s">
        <v>121</v>
      </c>
      <c r="D43" s="168"/>
      <c r="E43" s="168"/>
      <c r="F43" s="168"/>
    </row>
    <row r="44" spans="1:7" ht="31.5" customHeight="1" x14ac:dyDescent="0.25">
      <c r="A44" s="163"/>
      <c r="B44" s="167"/>
      <c r="C44" s="169"/>
      <c r="D44" s="169"/>
      <c r="E44" s="169"/>
      <c r="F44" s="169"/>
    </row>
    <row r="45" spans="1:7" ht="14.25" customHeight="1" x14ac:dyDescent="0.25">
      <c r="A45" s="163"/>
      <c r="B45" s="167"/>
      <c r="C45" s="167"/>
      <c r="D45" s="167"/>
      <c r="E45" s="167"/>
      <c r="F45" s="167"/>
    </row>
    <row r="46" spans="1:7" ht="32.15" customHeight="1" x14ac:dyDescent="0.35">
      <c r="A46" s="161"/>
      <c r="B46" s="157"/>
      <c r="C46" s="157"/>
      <c r="E46" s="157"/>
      <c r="F46" s="157"/>
    </row>
    <row r="47" spans="1:7" ht="14.15" customHeight="1" x14ac:dyDescent="0.35">
      <c r="A47" s="161"/>
      <c r="B47" s="170" t="s">
        <v>122</v>
      </c>
      <c r="C47" s="170"/>
      <c r="E47" s="171" t="s">
        <v>123</v>
      </c>
      <c r="F47" s="171"/>
    </row>
    <row r="48" spans="1:7" ht="14.15" customHeight="1" x14ac:dyDescent="0.35">
      <c r="A48" s="172"/>
      <c r="B48" s="172"/>
      <c r="C48" s="172"/>
      <c r="D48" s="172"/>
      <c r="E48" s="172"/>
      <c r="F48" s="161"/>
      <c r="G48" s="173"/>
    </row>
    <row r="49" spans="1:7" ht="14.15" customHeight="1" x14ac:dyDescent="0.35">
      <c r="A49" s="172"/>
      <c r="B49" s="172"/>
      <c r="C49" s="172"/>
      <c r="D49" s="172"/>
      <c r="E49" s="172"/>
      <c r="F49" s="161"/>
      <c r="G49" s="173"/>
    </row>
    <row r="50" spans="1:7" ht="14.15" customHeight="1" x14ac:dyDescent="0.35">
      <c r="A50" s="172"/>
      <c r="B50" s="172"/>
      <c r="C50" s="172"/>
      <c r="D50" s="172"/>
      <c r="E50" s="172"/>
      <c r="F50" s="161"/>
      <c r="G50" s="173"/>
    </row>
    <row r="51" spans="1:7" ht="14.15" customHeight="1" x14ac:dyDescent="0.35">
      <c r="A51" s="172"/>
      <c r="B51" s="172"/>
      <c r="C51" s="172"/>
      <c r="D51" s="172"/>
      <c r="E51" s="172"/>
      <c r="F51" s="161"/>
      <c r="G51" s="173"/>
    </row>
    <row r="52" spans="1:7" ht="27" customHeight="1" x14ac:dyDescent="0.25">
      <c r="A52" s="194" t="s">
        <v>135</v>
      </c>
      <c r="B52" s="195"/>
      <c r="C52" s="195"/>
      <c r="D52" s="195"/>
      <c r="E52" s="195"/>
      <c r="F52" s="196"/>
      <c r="G52" s="173"/>
    </row>
    <row r="53" spans="1:7" x14ac:dyDescent="0.25">
      <c r="A53" s="197" t="s">
        <v>136</v>
      </c>
      <c r="B53" s="198"/>
      <c r="C53" s="198"/>
      <c r="D53" s="198"/>
      <c r="E53" s="198"/>
      <c r="F53" s="199"/>
    </row>
    <row r="54" spans="1:7" x14ac:dyDescent="0.25">
      <c r="A54" s="200" t="s">
        <v>137</v>
      </c>
      <c r="B54" s="201"/>
      <c r="C54" s="201"/>
      <c r="D54" s="201"/>
      <c r="E54" s="201"/>
      <c r="F54" s="202"/>
    </row>
    <row r="55" spans="1:7" ht="18.649999999999999" customHeight="1" x14ac:dyDescent="0.25">
      <c r="A55" s="203"/>
      <c r="B55" s="193"/>
      <c r="C55" s="193"/>
      <c r="D55" s="193"/>
      <c r="E55" s="193"/>
      <c r="F55" s="193"/>
    </row>
    <row r="56" spans="1:7" ht="15" customHeight="1" x14ac:dyDescent="0.25">
      <c r="A56" s="203"/>
      <c r="B56" s="193"/>
      <c r="C56" s="193"/>
      <c r="D56" s="193"/>
      <c r="E56" s="193"/>
      <c r="F56" s="193"/>
    </row>
    <row r="57" spans="1:7" ht="15" customHeight="1" x14ac:dyDescent="0.25">
      <c r="A57" s="203"/>
      <c r="B57" s="193"/>
      <c r="C57" s="193"/>
      <c r="D57" s="193"/>
      <c r="E57" s="193"/>
      <c r="F57" s="193"/>
    </row>
    <row r="58" spans="1:7" ht="13.4" customHeight="1" x14ac:dyDescent="0.25">
      <c r="A58" s="204"/>
      <c r="F58" s="205"/>
    </row>
    <row r="59" spans="1:7" ht="14.15" customHeight="1" x14ac:dyDescent="0.25">
      <c r="A59" s="204"/>
    </row>
  </sheetData>
  <mergeCells count="43">
    <mergeCell ref="B47:C47"/>
    <mergeCell ref="E47:F47"/>
    <mergeCell ref="A52:F52"/>
    <mergeCell ref="A53:F53"/>
    <mergeCell ref="A54:F54"/>
    <mergeCell ref="B38:F38"/>
    <mergeCell ref="C40:F40"/>
    <mergeCell ref="C42:F42"/>
    <mergeCell ref="C43:F43"/>
    <mergeCell ref="C44:F44"/>
    <mergeCell ref="B46:C46"/>
    <mergeCell ref="E46:F46"/>
    <mergeCell ref="B31:C32"/>
    <mergeCell ref="D31:D32"/>
    <mergeCell ref="E31:E32"/>
    <mergeCell ref="B33:C33"/>
    <mergeCell ref="B34:C34"/>
    <mergeCell ref="A37:F37"/>
    <mergeCell ref="C25:F25"/>
    <mergeCell ref="C26:F26"/>
    <mergeCell ref="B28:C28"/>
    <mergeCell ref="E28:F28"/>
    <mergeCell ref="B29:C29"/>
    <mergeCell ref="E29:F29"/>
    <mergeCell ref="A16:B16"/>
    <mergeCell ref="C16:F16"/>
    <mergeCell ref="A19:F19"/>
    <mergeCell ref="B20:F20"/>
    <mergeCell ref="C22:F22"/>
    <mergeCell ref="C24:F24"/>
    <mergeCell ref="A9:B9"/>
    <mergeCell ref="C9:F9"/>
    <mergeCell ref="A13:B13"/>
    <mergeCell ref="C13:F13"/>
    <mergeCell ref="A14:B14"/>
    <mergeCell ref="A15:B15"/>
    <mergeCell ref="C15:F15"/>
    <mergeCell ref="A3:F3"/>
    <mergeCell ref="A4:F4"/>
    <mergeCell ref="A7:B7"/>
    <mergeCell ref="C7:F7"/>
    <mergeCell ref="A8:B8"/>
    <mergeCell ref="C8:F8"/>
  </mergeCells>
  <printOptions horizontalCentered="1"/>
  <pageMargins left="0.39370078740157483" right="0.39370078740157483" top="0.39370078740157483" bottom="0.39370078740157483" header="0.39370078740157483" footer="0.39370078740157483"/>
  <pageSetup paperSize="5" orientation="portrait" horizontalDpi="4294967292"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109"/>
  <sheetViews>
    <sheetView showGridLines="0" zoomScale="130" zoomScaleNormal="130" workbookViewId="0">
      <selection activeCell="E6" sqref="E6"/>
    </sheetView>
  </sheetViews>
  <sheetFormatPr defaultRowHeight="10" x14ac:dyDescent="0.2"/>
  <cols>
    <col min="1" max="3" width="3.88671875" customWidth="1"/>
    <col min="4" max="4" width="14.88671875" customWidth="1"/>
    <col min="5" max="5" width="50.33203125" customWidth="1"/>
    <col min="6" max="6" width="7" customWidth="1"/>
    <col min="7" max="7" width="6.44140625" bestFit="1" customWidth="1"/>
    <col min="8" max="8" width="15.109375" bestFit="1" customWidth="1"/>
    <col min="9" max="9" width="4.88671875" customWidth="1"/>
    <col min="10" max="10" width="15.109375" bestFit="1" customWidth="1"/>
    <col min="11" max="11" width="4.88671875" customWidth="1"/>
    <col min="12" max="12" width="12.88671875" customWidth="1"/>
    <col min="13" max="13" width="4.88671875" customWidth="1"/>
    <col min="14" max="14" width="12.88671875" customWidth="1"/>
    <col min="15" max="15" width="4.88671875" customWidth="1"/>
    <col min="16" max="16" width="12.88671875" customWidth="1"/>
    <col min="17" max="17" width="4.88671875" customWidth="1"/>
    <col min="18" max="18" width="12.88671875" customWidth="1"/>
  </cols>
  <sheetData>
    <row r="1" spans="1:14" x14ac:dyDescent="0.2">
      <c r="A1" s="17" t="s">
        <v>30</v>
      </c>
      <c r="B1" s="17"/>
    </row>
    <row r="2" spans="1:14" x14ac:dyDescent="0.2">
      <c r="A2" s="17"/>
      <c r="B2" s="17"/>
    </row>
    <row r="3" spans="1:14" ht="13" x14ac:dyDescent="0.2">
      <c r="A3" s="23" t="s">
        <v>96</v>
      </c>
      <c r="B3" s="23"/>
    </row>
    <row r="5" spans="1:14" ht="10.5" x14ac:dyDescent="0.2">
      <c r="A5" s="15" t="s">
        <v>53</v>
      </c>
      <c r="B5" s="15"/>
    </row>
    <row r="7" spans="1:14" ht="13" x14ac:dyDescent="0.2">
      <c r="A7" s="2" t="s">
        <v>57</v>
      </c>
      <c r="B7" s="2"/>
    </row>
    <row r="8" spans="1:14" ht="36" customHeight="1" x14ac:dyDescent="0.2">
      <c r="G8" s="147" t="s">
        <v>13</v>
      </c>
      <c r="H8" s="147"/>
      <c r="I8" s="147" t="s">
        <v>14</v>
      </c>
      <c r="J8" s="147"/>
    </row>
    <row r="9" spans="1:14" x14ac:dyDescent="0.2">
      <c r="B9" s="32" t="s">
        <v>74</v>
      </c>
      <c r="C9" s="35"/>
      <c r="D9" s="35"/>
      <c r="E9" s="35"/>
      <c r="F9" s="35"/>
      <c r="G9" s="35"/>
      <c r="H9" s="35"/>
      <c r="I9" s="35"/>
      <c r="J9" s="36"/>
    </row>
    <row r="10" spans="1:14" x14ac:dyDescent="0.2">
      <c r="B10" s="29"/>
      <c r="C10" s="35" t="s">
        <v>5</v>
      </c>
      <c r="D10" s="35"/>
      <c r="E10" s="35"/>
      <c r="F10" s="36"/>
      <c r="G10" s="1">
        <v>1101</v>
      </c>
      <c r="H10" s="39"/>
      <c r="I10" s="1">
        <v>1108</v>
      </c>
      <c r="J10" s="91"/>
      <c r="L10" s="27"/>
    </row>
    <row r="11" spans="1:14" x14ac:dyDescent="0.2">
      <c r="B11" s="4"/>
      <c r="C11" s="35" t="s">
        <v>70</v>
      </c>
      <c r="D11" s="35"/>
      <c r="E11" s="35"/>
      <c r="F11" s="36"/>
      <c r="G11" s="1">
        <v>1102</v>
      </c>
      <c r="H11" s="39"/>
      <c r="I11" s="1">
        <v>1109</v>
      </c>
      <c r="J11" s="91"/>
    </row>
    <row r="12" spans="1:14" x14ac:dyDescent="0.2">
      <c r="B12" s="4"/>
      <c r="C12" s="35" t="s">
        <v>71</v>
      </c>
      <c r="D12" s="35"/>
      <c r="E12" s="35"/>
      <c r="F12" s="36"/>
      <c r="G12" s="1">
        <v>1103</v>
      </c>
      <c r="H12" s="26"/>
      <c r="I12" s="1">
        <v>1110</v>
      </c>
      <c r="J12" s="91"/>
      <c r="L12" s="27"/>
    </row>
    <row r="13" spans="1:14" x14ac:dyDescent="0.2">
      <c r="B13" s="4"/>
      <c r="C13" s="35" t="s">
        <v>6</v>
      </c>
      <c r="D13" s="35"/>
      <c r="E13" s="35"/>
      <c r="F13" s="36"/>
      <c r="G13" s="22"/>
      <c r="H13" s="38"/>
      <c r="I13" s="1">
        <v>1112</v>
      </c>
      <c r="J13" s="91"/>
      <c r="K13" s="27"/>
      <c r="N13" s="27"/>
    </row>
    <row r="14" spans="1:14" x14ac:dyDescent="0.2">
      <c r="B14" s="4"/>
      <c r="C14" s="35" t="s">
        <v>7</v>
      </c>
      <c r="D14" s="35"/>
      <c r="E14" s="35"/>
      <c r="F14" s="36"/>
      <c r="G14" s="22"/>
      <c r="H14" s="38"/>
      <c r="I14" s="1">
        <v>1113</v>
      </c>
      <c r="J14" s="91"/>
      <c r="N14" s="27"/>
    </row>
    <row r="15" spans="1:14" x14ac:dyDescent="0.2">
      <c r="B15" s="4"/>
      <c r="C15" s="35" t="s">
        <v>8</v>
      </c>
      <c r="D15" s="35"/>
      <c r="E15" s="35"/>
      <c r="F15" s="36"/>
      <c r="G15" s="22"/>
      <c r="H15" s="38"/>
      <c r="I15" s="1">
        <v>1114</v>
      </c>
      <c r="J15" s="91"/>
    </row>
    <row r="16" spans="1:14" x14ac:dyDescent="0.2">
      <c r="B16" s="4"/>
      <c r="C16" s="76" t="s">
        <v>73</v>
      </c>
      <c r="D16" s="93"/>
      <c r="E16" s="93"/>
      <c r="F16" s="94"/>
      <c r="G16" s="1">
        <v>1104</v>
      </c>
      <c r="H16" s="90"/>
      <c r="I16" s="1">
        <v>1115</v>
      </c>
      <c r="J16" s="79"/>
      <c r="L16" s="27"/>
    </row>
    <row r="17" spans="2:16" x14ac:dyDescent="0.2">
      <c r="B17" s="4"/>
      <c r="C17" s="107" t="s">
        <v>89</v>
      </c>
      <c r="D17" s="107"/>
      <c r="E17" s="107"/>
      <c r="F17" s="108"/>
      <c r="G17" s="1">
        <v>1106</v>
      </c>
      <c r="H17" s="91"/>
      <c r="I17" s="1">
        <v>1117</v>
      </c>
      <c r="J17" s="91"/>
    </row>
    <row r="18" spans="2:16" ht="10.5" x14ac:dyDescent="0.2">
      <c r="B18" s="4"/>
      <c r="C18" s="33" t="s">
        <v>63</v>
      </c>
      <c r="D18" s="8"/>
      <c r="E18" s="8"/>
      <c r="F18" s="74"/>
      <c r="G18" s="1">
        <v>1107</v>
      </c>
      <c r="H18" s="28">
        <f>DPA_1101-DPA_1102-DPA_1103-DPA_1104-DPA_1106</f>
        <v>0</v>
      </c>
      <c r="I18" s="1">
        <v>1118</v>
      </c>
      <c r="J18" s="28">
        <f>DPA_1108-DPA_1109-DPA_1110-DPA_1112-DPA_1113-DPA_1114-DPA_1115-DPA_1117</f>
        <v>0</v>
      </c>
      <c r="L18" s="27"/>
    </row>
    <row r="19" spans="2:16" ht="11.25" customHeight="1" x14ac:dyDescent="0.2">
      <c r="B19" s="5"/>
      <c r="C19" s="83" t="s">
        <v>82</v>
      </c>
      <c r="D19" s="89"/>
      <c r="E19" s="84"/>
      <c r="F19" s="24"/>
      <c r="G19" s="22"/>
      <c r="H19" s="22"/>
      <c r="I19" s="1">
        <v>1119</v>
      </c>
      <c r="J19" s="92"/>
    </row>
    <row r="20" spans="2:16" x14ac:dyDescent="0.2">
      <c r="B20" s="42"/>
      <c r="C20" s="88"/>
      <c r="D20" s="88"/>
      <c r="E20" s="42"/>
      <c r="F20" s="42"/>
      <c r="G20" s="42"/>
      <c r="H20" s="42"/>
      <c r="I20" s="42"/>
      <c r="J20" s="87"/>
      <c r="K20" s="42"/>
      <c r="L20" s="42"/>
    </row>
    <row r="21" spans="2:16" x14ac:dyDescent="0.2">
      <c r="K21" s="42"/>
    </row>
    <row r="22" spans="2:16" x14ac:dyDescent="0.2">
      <c r="B22" s="34" t="s">
        <v>59</v>
      </c>
      <c r="C22" s="35"/>
      <c r="D22" s="35"/>
      <c r="E22" s="35"/>
      <c r="F22" s="35"/>
      <c r="G22" s="35"/>
      <c r="H22" s="36"/>
      <c r="K22" s="42"/>
    </row>
    <row r="23" spans="2:16" x14ac:dyDescent="0.2">
      <c r="B23" s="4"/>
      <c r="C23" s="9" t="s">
        <v>9</v>
      </c>
      <c r="D23" s="6"/>
      <c r="E23" s="6"/>
      <c r="F23" s="71" t="s">
        <v>79</v>
      </c>
      <c r="G23" s="1">
        <v>1201</v>
      </c>
      <c r="H23" s="25">
        <f>DPA_2110</f>
        <v>0</v>
      </c>
      <c r="K23" s="42"/>
    </row>
    <row r="24" spans="2:16" x14ac:dyDescent="0.2">
      <c r="B24" s="4"/>
      <c r="C24" s="34" t="s">
        <v>72</v>
      </c>
      <c r="D24" s="35"/>
      <c r="E24" s="35"/>
      <c r="F24" s="75" t="s">
        <v>80</v>
      </c>
      <c r="G24" s="1">
        <v>1202</v>
      </c>
      <c r="H24" s="25">
        <f>DPA_2129</f>
        <v>0</v>
      </c>
      <c r="K24" s="42"/>
    </row>
    <row r="25" spans="2:16" x14ac:dyDescent="0.2">
      <c r="B25" s="4"/>
      <c r="C25" s="34" t="s">
        <v>10</v>
      </c>
      <c r="D25" s="35"/>
      <c r="E25" s="35"/>
      <c r="F25" s="35"/>
      <c r="G25" s="1">
        <v>1203</v>
      </c>
      <c r="H25" s="25"/>
      <c r="K25" s="42"/>
    </row>
    <row r="26" spans="2:16" x14ac:dyDescent="0.2">
      <c r="B26" s="4"/>
      <c r="C26" s="34" t="s">
        <v>11</v>
      </c>
      <c r="D26" s="35"/>
      <c r="E26" s="35"/>
      <c r="F26" s="35"/>
      <c r="G26" s="1">
        <v>1204</v>
      </c>
      <c r="H26" s="25"/>
    </row>
    <row r="27" spans="2:16" x14ac:dyDescent="0.2">
      <c r="B27" s="4"/>
      <c r="C27" s="80" t="s">
        <v>54</v>
      </c>
      <c r="D27" s="35"/>
      <c r="E27" s="35"/>
      <c r="F27" s="35"/>
      <c r="G27" s="1">
        <v>1205</v>
      </c>
      <c r="H27" s="25"/>
    </row>
    <row r="28" spans="2:16" x14ac:dyDescent="0.2">
      <c r="B28" s="4"/>
      <c r="C28" s="34" t="s">
        <v>52</v>
      </c>
      <c r="E28" s="35"/>
      <c r="F28" s="75" t="s">
        <v>81</v>
      </c>
      <c r="G28" s="1">
        <v>1206</v>
      </c>
      <c r="H28" s="26">
        <f>DPA_2224</f>
        <v>0</v>
      </c>
    </row>
    <row r="29" spans="2:16" ht="10.5" x14ac:dyDescent="0.2">
      <c r="B29" s="5"/>
      <c r="C29" s="16" t="s">
        <v>12</v>
      </c>
      <c r="D29" s="35"/>
      <c r="E29" s="35"/>
      <c r="F29" s="35"/>
      <c r="G29" s="1">
        <v>1207</v>
      </c>
      <c r="H29" s="28">
        <f>DPA_1201+DPA_1202-DPA_1203-DPA_1204+DPA_1205+DPA_1206</f>
        <v>0</v>
      </c>
    </row>
    <row r="31" spans="2:16" ht="45" customHeight="1" x14ac:dyDescent="0.2">
      <c r="B31" s="37"/>
      <c r="C31" s="20"/>
      <c r="D31" s="37"/>
      <c r="E31" s="37"/>
      <c r="F31" s="37"/>
      <c r="G31" s="148" t="s">
        <v>20</v>
      </c>
      <c r="H31" s="149"/>
      <c r="I31" s="147" t="s">
        <v>13</v>
      </c>
      <c r="J31" s="147"/>
      <c r="K31" s="147" t="s">
        <v>14</v>
      </c>
      <c r="L31" s="147"/>
      <c r="M31" s="147" t="s">
        <v>15</v>
      </c>
      <c r="N31" s="147"/>
      <c r="O31" s="147" t="s">
        <v>16</v>
      </c>
      <c r="P31" s="147"/>
    </row>
    <row r="32" spans="2:16" x14ac:dyDescent="0.2">
      <c r="B32" s="34" t="s">
        <v>60</v>
      </c>
      <c r="C32" s="35"/>
      <c r="D32" s="35"/>
      <c r="E32" s="35"/>
      <c r="F32" s="35"/>
      <c r="G32" s="35"/>
      <c r="H32" s="35"/>
      <c r="I32" s="35"/>
      <c r="J32" s="35"/>
      <c r="K32" s="35"/>
      <c r="L32" s="35"/>
      <c r="M32" s="35"/>
      <c r="N32" s="35"/>
      <c r="O32" s="8"/>
      <c r="P32" s="36"/>
    </row>
    <row r="33" spans="2:16" x14ac:dyDescent="0.2">
      <c r="B33" s="4"/>
      <c r="C33" s="34" t="s">
        <v>17</v>
      </c>
      <c r="D33" s="35"/>
      <c r="E33" s="35"/>
      <c r="F33" s="35"/>
      <c r="G33" s="1">
        <v>1301</v>
      </c>
      <c r="H33" s="25"/>
      <c r="I33" s="14"/>
      <c r="J33" s="22"/>
      <c r="K33" s="30"/>
      <c r="L33" s="22"/>
      <c r="M33" s="30"/>
      <c r="N33" s="12"/>
      <c r="O33" s="1">
        <v>1311</v>
      </c>
      <c r="P33" s="25"/>
    </row>
    <row r="34" spans="2:16" x14ac:dyDescent="0.2">
      <c r="B34" s="4"/>
      <c r="C34" s="34" t="s">
        <v>69</v>
      </c>
      <c r="D34" s="35"/>
      <c r="E34" s="35"/>
      <c r="F34" s="35"/>
      <c r="G34" s="30"/>
      <c r="H34" s="12"/>
      <c r="I34" s="1">
        <v>1303</v>
      </c>
      <c r="J34" s="26"/>
      <c r="K34" s="10">
        <v>1305</v>
      </c>
      <c r="L34" s="26"/>
      <c r="M34" s="10">
        <v>1307</v>
      </c>
      <c r="N34" s="81"/>
      <c r="O34" s="1">
        <v>1312</v>
      </c>
      <c r="P34" s="26"/>
    </row>
    <row r="35" spans="2:16" x14ac:dyDescent="0.2">
      <c r="B35" s="4"/>
      <c r="C35" s="80" t="s">
        <v>54</v>
      </c>
      <c r="D35" s="35"/>
      <c r="E35" s="35"/>
      <c r="F35" s="35"/>
      <c r="G35" s="1">
        <v>1302</v>
      </c>
      <c r="H35" s="25"/>
      <c r="I35" s="10">
        <v>1304</v>
      </c>
      <c r="J35" s="25"/>
      <c r="K35" s="10">
        <v>1306</v>
      </c>
      <c r="L35" s="25"/>
      <c r="M35" s="10">
        <v>1308</v>
      </c>
      <c r="N35" s="82"/>
      <c r="O35" s="1">
        <v>1313</v>
      </c>
      <c r="P35" s="25"/>
    </row>
    <row r="36" spans="2:16" ht="10.5" x14ac:dyDescent="0.2">
      <c r="B36" s="5"/>
      <c r="C36" s="69" t="s">
        <v>19</v>
      </c>
      <c r="D36" s="8"/>
      <c r="E36" s="8"/>
      <c r="F36" s="8"/>
      <c r="G36" s="22"/>
      <c r="H36" s="13"/>
      <c r="I36" s="13"/>
      <c r="J36" s="13"/>
      <c r="K36" s="13"/>
      <c r="L36" s="13"/>
      <c r="M36" s="10">
        <v>1309</v>
      </c>
      <c r="N36" s="28">
        <f>DPA_1307+DPA_1308</f>
        <v>0</v>
      </c>
      <c r="O36" s="1">
        <v>1314</v>
      </c>
      <c r="P36" s="28">
        <f>DPA_1311+DPA_1312+DPA_1313</f>
        <v>0</v>
      </c>
    </row>
    <row r="37" spans="2:16" x14ac:dyDescent="0.2">
      <c r="B37" s="85"/>
      <c r="C37" s="85" t="s">
        <v>18</v>
      </c>
      <c r="D37" s="86"/>
      <c r="E37" s="86"/>
      <c r="F37" s="41"/>
      <c r="G37" s="13"/>
      <c r="H37" s="22"/>
      <c r="I37" s="22"/>
      <c r="J37" s="22"/>
      <c r="K37" s="22"/>
      <c r="L37" s="22"/>
      <c r="M37" s="1">
        <v>1310</v>
      </c>
      <c r="N37" s="82"/>
      <c r="O37" s="1">
        <v>1315</v>
      </c>
      <c r="P37" s="25"/>
    </row>
    <row r="38" spans="2:16" x14ac:dyDescent="0.2">
      <c r="G38" s="21"/>
      <c r="H38" s="21"/>
      <c r="I38" s="21"/>
      <c r="J38" s="21"/>
      <c r="K38" s="21"/>
      <c r="L38" s="21"/>
      <c r="M38" s="21"/>
      <c r="N38" s="21"/>
      <c r="O38" s="21"/>
      <c r="P38" s="21"/>
    </row>
    <row r="39" spans="2:16" ht="33.75" customHeight="1" x14ac:dyDescent="0.2">
      <c r="G39" s="147" t="s">
        <v>20</v>
      </c>
      <c r="H39" s="147"/>
      <c r="I39" s="147" t="s">
        <v>21</v>
      </c>
      <c r="J39" s="147"/>
      <c r="K39" s="147" t="s">
        <v>22</v>
      </c>
      <c r="L39" s="147"/>
    </row>
    <row r="40" spans="2:16" ht="11.25" customHeight="1" x14ac:dyDescent="0.2">
      <c r="B40" s="34" t="s">
        <v>61</v>
      </c>
      <c r="C40" s="35"/>
      <c r="D40" s="35"/>
      <c r="E40" s="35"/>
      <c r="F40" s="35"/>
      <c r="G40" s="35"/>
      <c r="H40" s="35"/>
      <c r="I40" s="35"/>
      <c r="J40" s="35"/>
      <c r="K40" s="35"/>
      <c r="L40" s="36"/>
    </row>
    <row r="41" spans="2:16" x14ac:dyDescent="0.2">
      <c r="B41" s="4"/>
      <c r="C41" s="34" t="s">
        <v>56</v>
      </c>
      <c r="D41" s="35"/>
      <c r="E41" s="35"/>
      <c r="F41" s="36"/>
      <c r="G41" s="1">
        <v>1401</v>
      </c>
      <c r="H41" s="25"/>
      <c r="I41" s="141">
        <v>10</v>
      </c>
      <c r="J41" s="141"/>
      <c r="K41" s="1">
        <v>1416</v>
      </c>
      <c r="L41" s="28">
        <f>DPA_1401*I41/100</f>
        <v>0</v>
      </c>
    </row>
    <row r="42" spans="2:16" s="120" customFormat="1" x14ac:dyDescent="0.2">
      <c r="B42" s="126"/>
      <c r="C42" s="127" t="s">
        <v>102</v>
      </c>
      <c r="D42" s="128"/>
      <c r="E42" s="128"/>
      <c r="F42" s="129"/>
      <c r="G42" s="121">
        <v>1402</v>
      </c>
      <c r="H42" s="116"/>
      <c r="I42" s="146">
        <v>40</v>
      </c>
      <c r="J42" s="146"/>
      <c r="K42" s="121">
        <v>1417</v>
      </c>
      <c r="L42" s="125">
        <f>DPA_1402*I42/100</f>
        <v>0</v>
      </c>
    </row>
    <row r="43" spans="2:16" s="120" customFormat="1" x14ac:dyDescent="0.2">
      <c r="B43" s="126"/>
      <c r="C43" s="109" t="s">
        <v>98</v>
      </c>
      <c r="D43" s="107"/>
      <c r="E43" s="107"/>
      <c r="F43" s="108"/>
      <c r="G43" s="121">
        <v>1404</v>
      </c>
      <c r="H43" s="116"/>
      <c r="I43" s="146">
        <v>10</v>
      </c>
      <c r="J43" s="146"/>
      <c r="K43" s="121">
        <v>1419</v>
      </c>
      <c r="L43" s="125">
        <f>DPA_1404*I43/100</f>
        <v>0</v>
      </c>
    </row>
    <row r="44" spans="2:16" s="120" customFormat="1" x14ac:dyDescent="0.2">
      <c r="B44" s="126"/>
      <c r="C44" s="109" t="s">
        <v>99</v>
      </c>
      <c r="D44" s="107"/>
      <c r="E44" s="107"/>
      <c r="F44" s="108"/>
      <c r="G44" s="121">
        <v>1405</v>
      </c>
      <c r="H44" s="116"/>
      <c r="I44" s="146">
        <v>100</v>
      </c>
      <c r="J44" s="146"/>
      <c r="K44" s="121">
        <v>1420</v>
      </c>
      <c r="L44" s="125">
        <f>DPA_1405*I44/100</f>
        <v>0</v>
      </c>
    </row>
    <row r="45" spans="2:16" s="120" customFormat="1" x14ac:dyDescent="0.2">
      <c r="B45" s="126"/>
      <c r="C45" s="109" t="s">
        <v>95</v>
      </c>
      <c r="D45" s="107"/>
      <c r="E45" s="107"/>
      <c r="F45" s="108"/>
      <c r="G45" s="121">
        <v>1432</v>
      </c>
      <c r="H45" s="116"/>
      <c r="I45" s="150">
        <v>40</v>
      </c>
      <c r="J45" s="151"/>
      <c r="K45" s="121">
        <v>1433</v>
      </c>
      <c r="L45" s="125">
        <f>H45*I45/100</f>
        <v>0</v>
      </c>
    </row>
    <row r="46" spans="2:16" s="120" customFormat="1" x14ac:dyDescent="0.2">
      <c r="B46" s="126"/>
      <c r="C46" s="109" t="s">
        <v>101</v>
      </c>
      <c r="D46" s="107"/>
      <c r="E46" s="107"/>
      <c r="F46" s="108"/>
      <c r="G46" s="121">
        <v>1434</v>
      </c>
      <c r="H46" s="116"/>
      <c r="I46" s="150">
        <v>25</v>
      </c>
      <c r="J46" s="151"/>
      <c r="K46" s="121">
        <v>1435</v>
      </c>
      <c r="L46" s="125">
        <f>H46*I46/100</f>
        <v>0</v>
      </c>
    </row>
    <row r="47" spans="2:16" x14ac:dyDescent="0.2">
      <c r="B47" s="4"/>
      <c r="C47" s="34" t="s">
        <v>23</v>
      </c>
      <c r="D47" s="35"/>
      <c r="E47" s="35"/>
      <c r="F47" s="36"/>
      <c r="G47" s="1">
        <v>1406</v>
      </c>
      <c r="H47" s="25"/>
      <c r="I47" s="141">
        <v>100</v>
      </c>
      <c r="J47" s="141"/>
      <c r="K47" s="1">
        <v>1421</v>
      </c>
      <c r="L47" s="28">
        <f>DPA_1406*I47/100</f>
        <v>0</v>
      </c>
    </row>
    <row r="48" spans="2:16" x14ac:dyDescent="0.2">
      <c r="B48" s="4"/>
      <c r="C48" s="34" t="s">
        <v>24</v>
      </c>
      <c r="D48" s="35"/>
      <c r="E48" s="35"/>
      <c r="F48" s="36"/>
      <c r="G48" s="1">
        <v>1407</v>
      </c>
      <c r="H48" s="25"/>
      <c r="I48" s="141">
        <v>100</v>
      </c>
      <c r="J48" s="141"/>
      <c r="K48" s="1">
        <v>1422</v>
      </c>
      <c r="L48" s="28">
        <f>DPA_1407*I48/100</f>
        <v>0</v>
      </c>
    </row>
    <row r="49" spans="2:12" x14ac:dyDescent="0.2">
      <c r="B49" s="4"/>
      <c r="C49" s="34" t="s">
        <v>25</v>
      </c>
      <c r="D49" s="35"/>
      <c r="E49" s="35"/>
      <c r="F49" s="36"/>
      <c r="G49" s="1">
        <v>1408</v>
      </c>
      <c r="H49" s="25"/>
      <c r="I49" s="141">
        <v>100</v>
      </c>
      <c r="J49" s="141"/>
      <c r="K49" s="1">
        <v>1423</v>
      </c>
      <c r="L49" s="28">
        <f>DPA_1408*I49/100</f>
        <v>0</v>
      </c>
    </row>
    <row r="50" spans="2:12" x14ac:dyDescent="0.2">
      <c r="B50" s="4"/>
      <c r="C50" s="34" t="s">
        <v>26</v>
      </c>
      <c r="D50" s="35"/>
      <c r="E50" s="35"/>
      <c r="F50" s="36"/>
      <c r="G50" s="1">
        <v>1409</v>
      </c>
      <c r="H50" s="25"/>
      <c r="I50" s="141">
        <v>100</v>
      </c>
      <c r="J50" s="141"/>
      <c r="K50" s="1">
        <v>1424</v>
      </c>
      <c r="L50" s="28">
        <f>DPA_1409*I50/100</f>
        <v>0</v>
      </c>
    </row>
    <row r="51" spans="2:12" x14ac:dyDescent="0.2">
      <c r="B51" s="4"/>
      <c r="C51" s="102" t="s">
        <v>94</v>
      </c>
      <c r="D51" s="77"/>
      <c r="E51" s="77"/>
      <c r="F51" s="36"/>
      <c r="G51" s="1">
        <v>1410</v>
      </c>
      <c r="H51" s="25"/>
      <c r="I51" s="141">
        <v>100</v>
      </c>
      <c r="J51" s="141"/>
      <c r="K51" s="1">
        <v>1425</v>
      </c>
      <c r="L51" s="28">
        <f>DPA_1410*I51/100</f>
        <v>0</v>
      </c>
    </row>
    <row r="52" spans="2:12" x14ac:dyDescent="0.2">
      <c r="B52" s="4"/>
      <c r="C52" s="34" t="s">
        <v>27</v>
      </c>
      <c r="D52" s="35"/>
      <c r="E52" s="35"/>
      <c r="F52" s="36"/>
      <c r="G52" s="1">
        <v>1411</v>
      </c>
      <c r="H52" s="25"/>
      <c r="I52" s="141">
        <v>50</v>
      </c>
      <c r="J52" s="141"/>
      <c r="K52" s="1">
        <v>1426</v>
      </c>
      <c r="L52" s="28">
        <f>DPA_1411*I52/100</f>
        <v>0</v>
      </c>
    </row>
    <row r="53" spans="2:12" s="120" customFormat="1" x14ac:dyDescent="0.2">
      <c r="B53" s="126"/>
      <c r="C53" s="109" t="s">
        <v>100</v>
      </c>
      <c r="D53" s="107"/>
      <c r="E53" s="107"/>
      <c r="F53" s="108"/>
      <c r="G53" s="121">
        <v>1412</v>
      </c>
      <c r="H53" s="116"/>
      <c r="I53" s="146">
        <v>50</v>
      </c>
      <c r="J53" s="146"/>
      <c r="K53" s="121">
        <v>1427</v>
      </c>
      <c r="L53" s="125">
        <f>DPA_1412*I53/100</f>
        <v>0</v>
      </c>
    </row>
    <row r="54" spans="2:12" s="120" customFormat="1" x14ac:dyDescent="0.2">
      <c r="B54" s="126"/>
      <c r="C54" s="109" t="s">
        <v>28</v>
      </c>
      <c r="D54" s="107"/>
      <c r="E54" s="107"/>
      <c r="F54" s="108"/>
      <c r="G54" s="121">
        <v>1413</v>
      </c>
      <c r="H54" s="116"/>
      <c r="I54" s="146">
        <v>20</v>
      </c>
      <c r="J54" s="146"/>
      <c r="K54" s="121">
        <v>1428</v>
      </c>
      <c r="L54" s="125">
        <f>DPA_1413*I54/100</f>
        <v>0</v>
      </c>
    </row>
    <row r="55" spans="2:12" s="120" customFormat="1" x14ac:dyDescent="0.2">
      <c r="B55" s="126"/>
      <c r="C55" s="109" t="s">
        <v>97</v>
      </c>
      <c r="D55" s="107"/>
      <c r="E55" s="107"/>
      <c r="F55" s="108"/>
      <c r="G55" s="121">
        <v>1414</v>
      </c>
      <c r="H55" s="116"/>
      <c r="I55" s="145">
        <v>100</v>
      </c>
      <c r="J55" s="145"/>
      <c r="K55" s="121">
        <v>1429</v>
      </c>
      <c r="L55" s="125">
        <f>DPA_1414*I55/100</f>
        <v>0</v>
      </c>
    </row>
    <row r="56" spans="2:12" s="120" customFormat="1" ht="10.5" x14ac:dyDescent="0.2">
      <c r="B56" s="130"/>
      <c r="C56" s="131" t="s">
        <v>29</v>
      </c>
      <c r="D56" s="107"/>
      <c r="E56" s="107"/>
      <c r="F56" s="108"/>
      <c r="G56" s="121">
        <v>1415</v>
      </c>
      <c r="H56" s="28">
        <f>DPA_1401+DPA_1402+DPA_1404+DPA_1405+DPA_1406+DPA_1407+DPA_1408+DPA_1409+DPA_1410+DPA_1411+DPA_1412+DPA_1413+DPA_1414+H45+H46</f>
        <v>0</v>
      </c>
      <c r="I56" s="12"/>
      <c r="J56" s="13"/>
      <c r="K56" s="132">
        <v>1431</v>
      </c>
      <c r="L56" s="28">
        <f>DPA_1416+DPA_1417+DPA_1419+DPA_1420+DPA_1421+DPA_1422+DPA_1423+DPA_1424+DPA_1425+DPA_1426+DPA_1427+DPA_1428+DPA_1429+L46+L45</f>
        <v>0</v>
      </c>
    </row>
    <row r="57" spans="2:12" s="120" customFormat="1" x14ac:dyDescent="0.2"/>
    <row r="58" spans="2:12" s="120" customFormat="1" x14ac:dyDescent="0.2">
      <c r="B58" s="133" t="s">
        <v>83</v>
      </c>
      <c r="C58" s="107"/>
      <c r="D58" s="107"/>
      <c r="E58" s="107"/>
      <c r="F58" s="107"/>
      <c r="G58" s="107"/>
      <c r="H58" s="108"/>
    </row>
    <row r="59" spans="2:12" s="120" customFormat="1" ht="11.25" customHeight="1" x14ac:dyDescent="0.2">
      <c r="B59" s="134"/>
      <c r="C59" s="107" t="s">
        <v>0</v>
      </c>
      <c r="D59" s="107"/>
      <c r="E59" s="107"/>
      <c r="F59" s="108"/>
      <c r="G59" s="121">
        <v>1501</v>
      </c>
      <c r="H59" s="28">
        <f>DPA_1118+DPA_1207+DPA_1309+DPA_1314+DPA_1431</f>
        <v>0</v>
      </c>
    </row>
    <row r="60" spans="2:12" s="120" customFormat="1" ht="11.25" customHeight="1" x14ac:dyDescent="0.2">
      <c r="B60" s="135"/>
      <c r="C60" s="119" t="s">
        <v>1</v>
      </c>
      <c r="D60" s="119"/>
      <c r="E60" s="119"/>
      <c r="F60" s="136"/>
      <c r="G60" s="121">
        <v>1502</v>
      </c>
      <c r="H60" s="137"/>
    </row>
    <row r="61" spans="2:12" s="120" customFormat="1" ht="11.25" customHeight="1" x14ac:dyDescent="0.2">
      <c r="B61" s="135"/>
      <c r="C61" s="107" t="s">
        <v>2</v>
      </c>
      <c r="D61" s="107"/>
      <c r="E61" s="107"/>
      <c r="F61" s="108"/>
      <c r="G61" s="121">
        <v>1503</v>
      </c>
      <c r="H61" s="28" t="e">
        <f>H60/H59*100</f>
        <v>#DIV/0!</v>
      </c>
    </row>
    <row r="62" spans="2:12" s="120" customFormat="1" ht="11.25" customHeight="1" x14ac:dyDescent="0.2">
      <c r="B62" s="135"/>
      <c r="C62" s="128" t="s">
        <v>93</v>
      </c>
      <c r="D62" s="128"/>
      <c r="E62" s="128"/>
      <c r="F62" s="129"/>
      <c r="G62" s="121">
        <v>1509</v>
      </c>
      <c r="H62" s="28"/>
    </row>
    <row r="63" spans="2:12" ht="11.25" customHeight="1" x14ac:dyDescent="0.2">
      <c r="B63" s="99"/>
      <c r="C63" s="100" t="s">
        <v>75</v>
      </c>
      <c r="D63" s="100"/>
      <c r="E63" s="100"/>
      <c r="F63" s="101"/>
      <c r="G63" s="98">
        <v>1504</v>
      </c>
      <c r="H63" s="25"/>
    </row>
    <row r="64" spans="2:12" ht="11.25" customHeight="1" x14ac:dyDescent="0.2">
      <c r="B64" s="99"/>
      <c r="C64" s="100" t="s">
        <v>88</v>
      </c>
      <c r="D64" s="100"/>
      <c r="E64" s="100"/>
      <c r="F64" s="101"/>
      <c r="G64" s="98">
        <v>1508</v>
      </c>
      <c r="H64" s="106"/>
    </row>
    <row r="65" spans="2:8" ht="11.25" customHeight="1" x14ac:dyDescent="0.2">
      <c r="B65" s="99"/>
      <c r="C65" s="102" t="s">
        <v>84</v>
      </c>
      <c r="D65" s="77"/>
      <c r="E65" s="77"/>
      <c r="F65" s="78"/>
      <c r="G65" s="103">
        <v>1505</v>
      </c>
      <c r="H65" s="106"/>
    </row>
    <row r="66" spans="2:8" ht="11.25" customHeight="1" x14ac:dyDescent="0.2">
      <c r="B66" s="99"/>
      <c r="C66" s="102" t="s">
        <v>85</v>
      </c>
      <c r="D66" s="77"/>
      <c r="E66" s="77"/>
      <c r="F66" s="78"/>
      <c r="G66" s="104">
        <v>1506</v>
      </c>
      <c r="H66" s="97" t="e">
        <f>H65/DPA_1501*100</f>
        <v>#DIV/0!</v>
      </c>
    </row>
    <row r="67" spans="2:8" ht="11.25" customHeight="1" x14ac:dyDescent="0.2">
      <c r="B67" s="105"/>
      <c r="C67" s="102" t="s">
        <v>86</v>
      </c>
      <c r="D67" s="77"/>
      <c r="E67" s="77"/>
      <c r="F67" s="78"/>
      <c r="G67" s="103">
        <v>1507</v>
      </c>
      <c r="H67" s="106"/>
    </row>
    <row r="68" spans="2:8" ht="11.25" customHeight="1" x14ac:dyDescent="0.2">
      <c r="B68" s="95"/>
      <c r="C68" s="42"/>
      <c r="D68" s="42"/>
      <c r="E68" s="42"/>
      <c r="F68" s="42"/>
      <c r="G68" s="96"/>
      <c r="H68" s="87"/>
    </row>
    <row r="69" spans="2:8" ht="11.25" customHeight="1" x14ac:dyDescent="0.2">
      <c r="B69" s="95"/>
      <c r="C69" s="42"/>
      <c r="D69" s="42"/>
      <c r="E69" s="42"/>
      <c r="F69" s="42"/>
      <c r="G69" s="96"/>
      <c r="H69" s="87"/>
    </row>
    <row r="71" spans="2:8" x14ac:dyDescent="0.2">
      <c r="B71" s="34" t="s">
        <v>78</v>
      </c>
      <c r="C71" s="35"/>
      <c r="D71" s="35"/>
      <c r="E71" s="35"/>
      <c r="F71" s="35"/>
      <c r="G71" s="35"/>
      <c r="H71" s="36"/>
    </row>
    <row r="72" spans="2:8" ht="13" x14ac:dyDescent="0.2">
      <c r="B72" s="31"/>
      <c r="C72" t="s">
        <v>68</v>
      </c>
      <c r="D72" s="35"/>
      <c r="E72" s="35"/>
      <c r="F72" s="36"/>
      <c r="G72" s="1">
        <v>1601</v>
      </c>
      <c r="H72" s="26"/>
    </row>
    <row r="73" spans="2:8" ht="13" x14ac:dyDescent="0.2">
      <c r="B73" s="3"/>
      <c r="C73" s="34" t="s">
        <v>3</v>
      </c>
      <c r="D73" s="35"/>
      <c r="E73" s="35"/>
      <c r="F73" s="36"/>
      <c r="G73" s="1">
        <v>1602</v>
      </c>
      <c r="H73" s="26"/>
    </row>
    <row r="74" spans="2:8" ht="13" x14ac:dyDescent="0.2">
      <c r="B74" s="3"/>
      <c r="C74" s="34" t="s">
        <v>4</v>
      </c>
      <c r="D74" s="35"/>
      <c r="E74" s="35"/>
      <c r="F74" s="36"/>
      <c r="G74" s="10">
        <v>1603</v>
      </c>
      <c r="H74" s="26"/>
    </row>
    <row r="75" spans="2:8" x14ac:dyDescent="0.2">
      <c r="B75" s="4"/>
      <c r="C75" s="34" t="s">
        <v>55</v>
      </c>
      <c r="D75" s="35"/>
      <c r="E75" s="35"/>
      <c r="F75" s="36"/>
      <c r="G75" s="10">
        <v>1604</v>
      </c>
      <c r="H75" s="26"/>
    </row>
    <row r="76" spans="2:8" x14ac:dyDescent="0.2">
      <c r="B76" s="4"/>
      <c r="C76" s="138" t="s">
        <v>103</v>
      </c>
      <c r="D76" s="77"/>
      <c r="E76" s="77"/>
      <c r="F76" s="78"/>
      <c r="G76" s="117">
        <v>1607</v>
      </c>
      <c r="H76" s="139"/>
    </row>
    <row r="77" spans="2:8" x14ac:dyDescent="0.2">
      <c r="B77" s="4"/>
      <c r="C77" s="120" t="s">
        <v>54</v>
      </c>
      <c r="D77" s="77"/>
      <c r="E77" s="77"/>
      <c r="F77" s="78"/>
      <c r="G77" s="117">
        <v>1605</v>
      </c>
      <c r="H77" s="139"/>
    </row>
    <row r="78" spans="2:8" x14ac:dyDescent="0.2">
      <c r="B78" s="5"/>
      <c r="C78" s="102" t="s">
        <v>64</v>
      </c>
      <c r="D78" s="77"/>
      <c r="E78" s="77"/>
      <c r="F78" s="78"/>
      <c r="G78" s="98">
        <v>1606</v>
      </c>
      <c r="H78" s="125">
        <f>DPA_1601-DPA_1602+DPA_1603+DPA_1604+DPA_1605-H76</f>
        <v>0</v>
      </c>
    </row>
    <row r="81" spans="1:12" ht="13" x14ac:dyDescent="0.2">
      <c r="A81" s="55" t="s">
        <v>58</v>
      </c>
    </row>
    <row r="82" spans="1:12" x14ac:dyDescent="0.2">
      <c r="A82" s="54" t="s">
        <v>31</v>
      </c>
    </row>
    <row r="84" spans="1:12" x14ac:dyDescent="0.2">
      <c r="B84" s="46" t="s">
        <v>51</v>
      </c>
      <c r="C84" s="44"/>
      <c r="D84" s="47"/>
      <c r="E84" s="44"/>
      <c r="F84" s="44"/>
      <c r="G84" s="40"/>
      <c r="H84" s="40"/>
      <c r="I84" s="40"/>
      <c r="J84" s="40"/>
      <c r="K84" s="40"/>
      <c r="L84" s="41"/>
    </row>
    <row r="85" spans="1:12" x14ac:dyDescent="0.2">
      <c r="B85" s="50"/>
      <c r="C85" s="64"/>
      <c r="D85" s="64"/>
      <c r="E85" s="64"/>
      <c r="G85" s="144" t="s">
        <v>32</v>
      </c>
      <c r="H85" s="144"/>
      <c r="I85" s="144" t="s">
        <v>76</v>
      </c>
      <c r="J85" s="144"/>
      <c r="K85" s="144" t="s">
        <v>33</v>
      </c>
      <c r="L85" s="144"/>
    </row>
    <row r="86" spans="1:12" x14ac:dyDescent="0.2">
      <c r="B86" s="51"/>
      <c r="C86" s="46" t="s">
        <v>34</v>
      </c>
      <c r="D86" s="47"/>
      <c r="E86" s="44"/>
      <c r="F86" s="44"/>
      <c r="G86" s="40"/>
      <c r="H86" s="40"/>
      <c r="I86" s="40"/>
      <c r="J86" s="40"/>
      <c r="K86" s="40"/>
      <c r="L86" s="41"/>
    </row>
    <row r="87" spans="1:12" x14ac:dyDescent="0.2">
      <c r="B87" s="51"/>
      <c r="C87" s="56"/>
      <c r="D87" s="49" t="s">
        <v>35</v>
      </c>
      <c r="E87" s="44"/>
      <c r="F87" s="44"/>
      <c r="G87" s="110">
        <v>2101</v>
      </c>
      <c r="H87" s="111"/>
      <c r="I87" s="110">
        <v>2104</v>
      </c>
      <c r="J87" s="112"/>
      <c r="K87" s="110">
        <v>2107</v>
      </c>
      <c r="L87" s="28">
        <f>DPA_2101+DPA_2104</f>
        <v>0</v>
      </c>
    </row>
    <row r="88" spans="1:12" x14ac:dyDescent="0.2">
      <c r="B88" s="51"/>
      <c r="C88" s="56"/>
      <c r="D88" s="62" t="s">
        <v>36</v>
      </c>
      <c r="E88" s="63"/>
      <c r="G88" s="7">
        <v>2102</v>
      </c>
      <c r="H88" s="40"/>
      <c r="I88" s="7">
        <v>2105</v>
      </c>
      <c r="J88" s="40"/>
      <c r="K88" s="7">
        <v>2108</v>
      </c>
      <c r="L88" s="28">
        <f>DPA_2102+DPA_2105</f>
        <v>0</v>
      </c>
    </row>
    <row r="89" spans="1:12" x14ac:dyDescent="0.2">
      <c r="B89" s="51"/>
      <c r="C89" s="56"/>
      <c r="D89" s="113"/>
      <c r="E89" s="114" t="s">
        <v>87</v>
      </c>
      <c r="F89" s="115"/>
      <c r="G89" s="73">
        <v>2103</v>
      </c>
      <c r="H89" s="28">
        <f>DPA_2205+DPA_2210</f>
        <v>0</v>
      </c>
      <c r="I89" s="73">
        <v>2106</v>
      </c>
      <c r="J89" s="8"/>
      <c r="K89" s="7">
        <v>2109</v>
      </c>
      <c r="L89" s="28">
        <f>DPA_2103+DPA_2106</f>
        <v>0</v>
      </c>
    </row>
    <row r="90" spans="1:12" x14ac:dyDescent="0.2">
      <c r="B90" s="51"/>
      <c r="C90" s="57"/>
      <c r="D90" s="46" t="s">
        <v>37</v>
      </c>
      <c r="E90" s="44"/>
      <c r="F90" s="40"/>
      <c r="G90" s="43"/>
      <c r="H90" s="44"/>
      <c r="I90" s="43"/>
      <c r="J90" s="66" t="s">
        <v>65</v>
      </c>
      <c r="K90" s="7">
        <v>2110</v>
      </c>
      <c r="L90" s="28">
        <f>DPA_2107+DPA_2109</f>
        <v>0</v>
      </c>
    </row>
    <row r="91" spans="1:12" x14ac:dyDescent="0.2">
      <c r="B91" s="51"/>
      <c r="C91" s="46" t="s">
        <v>77</v>
      </c>
      <c r="D91" s="47"/>
      <c r="E91" s="44"/>
      <c r="F91" s="40"/>
      <c r="G91" s="43"/>
      <c r="H91" s="44"/>
      <c r="I91" s="43"/>
      <c r="J91" s="44"/>
      <c r="K91" s="43"/>
      <c r="L91" s="48"/>
    </row>
    <row r="92" spans="1:12" x14ac:dyDescent="0.2">
      <c r="B92" s="51"/>
      <c r="C92" s="56"/>
      <c r="D92" s="68" t="s">
        <v>35</v>
      </c>
      <c r="E92" s="63"/>
      <c r="G92" s="98">
        <v>2130</v>
      </c>
      <c r="H92" s="116"/>
      <c r="I92" s="98">
        <v>2131</v>
      </c>
      <c r="J92" s="116"/>
      <c r="K92" s="117">
        <v>2125</v>
      </c>
      <c r="L92" s="28">
        <f>DPA_2130+DPA_2131</f>
        <v>0</v>
      </c>
    </row>
    <row r="93" spans="1:12" x14ac:dyDescent="0.2">
      <c r="B93" s="52"/>
      <c r="C93" s="58"/>
      <c r="D93" s="49" t="s">
        <v>38</v>
      </c>
      <c r="E93" s="47"/>
      <c r="F93" s="41"/>
      <c r="G93" s="7">
        <v>2114</v>
      </c>
      <c r="H93" s="19"/>
      <c r="I93" s="7">
        <v>2119</v>
      </c>
      <c r="J93" s="19"/>
      <c r="K93" s="1">
        <v>2126</v>
      </c>
      <c r="L93" s="28">
        <f>DPA_2114+DPA_2119</f>
        <v>0</v>
      </c>
    </row>
    <row r="94" spans="1:12" x14ac:dyDescent="0.2">
      <c r="B94" s="51"/>
      <c r="C94" s="56"/>
      <c r="D94" s="118"/>
      <c r="E94" s="119" t="s">
        <v>87</v>
      </c>
      <c r="F94" s="120"/>
      <c r="G94" s="73">
        <v>2115</v>
      </c>
      <c r="H94" s="28">
        <f>DPA_2215+DPA_2220</f>
        <v>0</v>
      </c>
      <c r="I94" s="73">
        <v>2120</v>
      </c>
      <c r="J94" s="8"/>
      <c r="K94" s="1">
        <v>2127</v>
      </c>
      <c r="L94" s="28">
        <f>DPA_2115+DPA_2120</f>
        <v>0</v>
      </c>
    </row>
    <row r="95" spans="1:12" x14ac:dyDescent="0.2">
      <c r="B95" s="53"/>
      <c r="C95" s="59"/>
      <c r="D95" s="72" t="s">
        <v>39</v>
      </c>
      <c r="E95" s="18"/>
      <c r="F95" s="40"/>
      <c r="G95" s="47"/>
      <c r="H95" s="47"/>
      <c r="I95" s="47"/>
      <c r="J95" s="45" t="s">
        <v>66</v>
      </c>
      <c r="K95" s="1">
        <v>2129</v>
      </c>
      <c r="L95" s="28">
        <f>DPA_2125+DPA_2127</f>
        <v>0</v>
      </c>
    </row>
    <row r="97" spans="2:14" x14ac:dyDescent="0.2">
      <c r="B97" s="46" t="s">
        <v>50</v>
      </c>
      <c r="C97" s="44"/>
      <c r="D97" s="47"/>
      <c r="E97" s="44"/>
      <c r="F97" s="44"/>
      <c r="G97" s="43"/>
      <c r="H97" s="44"/>
      <c r="I97" s="40"/>
      <c r="J97" s="40"/>
      <c r="K97" s="40"/>
      <c r="L97" s="40"/>
      <c r="M97" s="40"/>
      <c r="N97" s="41"/>
    </row>
    <row r="98" spans="2:14" x14ac:dyDescent="0.2">
      <c r="B98" s="51"/>
      <c r="C98" s="109" t="s">
        <v>90</v>
      </c>
      <c r="D98" s="107"/>
      <c r="E98" s="107"/>
      <c r="F98" s="107"/>
      <c r="G98" s="44"/>
      <c r="H98" s="44"/>
      <c r="I98" s="40"/>
      <c r="J98" s="40"/>
      <c r="K98" s="40"/>
      <c r="L98" s="40"/>
      <c r="M98" s="40"/>
      <c r="N98" s="41"/>
    </row>
    <row r="99" spans="2:14" x14ac:dyDescent="0.2">
      <c r="B99" s="52"/>
      <c r="C99" s="58"/>
      <c r="D99" s="61"/>
      <c r="E99" s="61"/>
      <c r="G99" s="140" t="s">
        <v>42</v>
      </c>
      <c r="H99" s="140"/>
      <c r="I99" s="140"/>
      <c r="J99" s="140"/>
      <c r="K99" s="141" t="s">
        <v>43</v>
      </c>
      <c r="L99" s="141"/>
      <c r="M99" s="141"/>
      <c r="N99" s="141"/>
    </row>
    <row r="100" spans="2:14" x14ac:dyDescent="0.2">
      <c r="B100" s="52"/>
      <c r="C100" s="58"/>
      <c r="D100" s="61"/>
      <c r="E100" s="61"/>
      <c r="G100" s="142" t="s">
        <v>44</v>
      </c>
      <c r="H100" s="142"/>
      <c r="I100" s="143" t="s">
        <v>45</v>
      </c>
      <c r="J100" s="142"/>
      <c r="K100" s="142" t="s">
        <v>44</v>
      </c>
      <c r="L100" s="142"/>
      <c r="M100" s="142" t="s">
        <v>45</v>
      </c>
      <c r="N100" s="142"/>
    </row>
    <row r="101" spans="2:14" x14ac:dyDescent="0.2">
      <c r="B101" s="52"/>
      <c r="C101" s="58"/>
      <c r="D101" s="46" t="s">
        <v>46</v>
      </c>
      <c r="E101" s="67"/>
      <c r="F101" s="67"/>
      <c r="G101" s="98">
        <v>2201</v>
      </c>
      <c r="H101" s="106"/>
      <c r="I101" s="98">
        <v>2206</v>
      </c>
      <c r="J101" s="106"/>
      <c r="K101" s="98">
        <v>2211</v>
      </c>
      <c r="L101" s="106"/>
      <c r="M101" s="98">
        <v>2216</v>
      </c>
      <c r="N101" s="106"/>
    </row>
    <row r="102" spans="2:14" x14ac:dyDescent="0.2">
      <c r="B102" s="52"/>
      <c r="C102" s="58"/>
      <c r="D102" s="109" t="s">
        <v>91</v>
      </c>
      <c r="E102" s="107"/>
      <c r="F102" s="107"/>
      <c r="G102" s="121">
        <v>2203</v>
      </c>
      <c r="H102" s="106"/>
      <c r="I102" s="98">
        <v>2208</v>
      </c>
      <c r="J102" s="106"/>
      <c r="K102" s="98">
        <v>2213</v>
      </c>
      <c r="L102" s="106"/>
      <c r="M102" s="98">
        <v>2218</v>
      </c>
      <c r="N102" s="106"/>
    </row>
    <row r="103" spans="2:14" x14ac:dyDescent="0.2">
      <c r="B103" s="52"/>
      <c r="C103" s="58"/>
      <c r="D103" s="122" t="s">
        <v>92</v>
      </c>
      <c r="E103" s="123"/>
      <c r="F103" s="108"/>
      <c r="G103" s="124">
        <v>2205</v>
      </c>
      <c r="H103" s="28">
        <f>DPA_2201+DPA_2203</f>
        <v>0</v>
      </c>
      <c r="I103" s="7">
        <v>2210</v>
      </c>
      <c r="J103" s="28">
        <f>DPA_2206+DPA_2208</f>
        <v>0</v>
      </c>
      <c r="K103" s="7">
        <v>2215</v>
      </c>
      <c r="L103" s="28">
        <f>DPA_2211+DPA_2213</f>
        <v>0</v>
      </c>
      <c r="M103" s="7">
        <v>2220</v>
      </c>
      <c r="N103" s="28">
        <f>DPA_2216+DPA_2218</f>
        <v>0</v>
      </c>
    </row>
    <row r="104" spans="2:14" x14ac:dyDescent="0.2">
      <c r="B104" s="52"/>
      <c r="C104" s="49" t="s">
        <v>62</v>
      </c>
      <c r="D104" s="47"/>
      <c r="E104" s="47"/>
      <c r="F104" s="40"/>
      <c r="G104" s="43"/>
      <c r="H104" s="47"/>
      <c r="I104" s="44"/>
      <c r="J104" s="44"/>
      <c r="K104" s="44"/>
      <c r="L104" s="44"/>
      <c r="M104" s="44"/>
      <c r="N104" s="48"/>
    </row>
    <row r="105" spans="2:14" x14ac:dyDescent="0.2">
      <c r="B105" s="52"/>
      <c r="C105" s="52"/>
      <c r="D105" s="49" t="s">
        <v>47</v>
      </c>
      <c r="E105" s="47"/>
      <c r="F105" s="40"/>
      <c r="G105" s="47"/>
      <c r="H105" s="47"/>
      <c r="I105" s="47"/>
      <c r="J105" s="47"/>
      <c r="K105" s="47"/>
      <c r="L105" s="60"/>
      <c r="M105" s="73">
        <v>2221</v>
      </c>
      <c r="N105" s="52"/>
    </row>
    <row r="106" spans="2:14" x14ac:dyDescent="0.2">
      <c r="B106" s="52"/>
      <c r="C106" s="52"/>
      <c r="D106" s="68" t="s">
        <v>48</v>
      </c>
      <c r="E106" s="61"/>
      <c r="G106" s="61"/>
      <c r="H106" s="61"/>
      <c r="I106" s="61"/>
      <c r="J106" s="61"/>
      <c r="K106" s="61"/>
      <c r="L106" s="61"/>
      <c r="M106" s="11"/>
      <c r="N106" s="60"/>
    </row>
    <row r="107" spans="2:14" x14ac:dyDescent="0.2">
      <c r="B107" s="52"/>
      <c r="C107" s="52"/>
      <c r="D107" s="65"/>
      <c r="E107" s="49" t="s">
        <v>40</v>
      </c>
      <c r="F107" s="40"/>
      <c r="G107" s="47"/>
      <c r="H107" s="47"/>
      <c r="I107" s="47"/>
      <c r="J107" s="47"/>
      <c r="K107" s="47"/>
      <c r="L107" s="60"/>
      <c r="M107" s="7">
        <v>2222</v>
      </c>
      <c r="N107" s="52"/>
    </row>
    <row r="108" spans="2:14" x14ac:dyDescent="0.2">
      <c r="B108" s="52"/>
      <c r="C108" s="52"/>
      <c r="D108" s="65"/>
      <c r="E108" s="49" t="s">
        <v>41</v>
      </c>
      <c r="F108" s="40"/>
      <c r="G108" s="47"/>
      <c r="H108" s="47"/>
      <c r="I108" s="47"/>
      <c r="J108" s="47"/>
      <c r="K108" s="47"/>
      <c r="L108" s="60"/>
      <c r="M108" s="1">
        <v>2223</v>
      </c>
      <c r="N108" s="70"/>
    </row>
    <row r="109" spans="2:14" x14ac:dyDescent="0.2">
      <c r="B109" s="53"/>
      <c r="C109" s="53"/>
      <c r="D109" s="49" t="s">
        <v>49</v>
      </c>
      <c r="E109" s="47"/>
      <c r="F109" s="40"/>
      <c r="G109" s="47"/>
      <c r="H109" s="47"/>
      <c r="I109" s="47"/>
      <c r="J109" s="47"/>
      <c r="K109" s="47"/>
      <c r="L109" s="66" t="s">
        <v>67</v>
      </c>
      <c r="M109" s="1">
        <v>2224</v>
      </c>
      <c r="N109" s="28">
        <f>DPA_2221-DPA_2222-DPA_2223</f>
        <v>0</v>
      </c>
    </row>
  </sheetData>
  <mergeCells count="34">
    <mergeCell ref="G8:H8"/>
    <mergeCell ref="I8:J8"/>
    <mergeCell ref="G31:H31"/>
    <mergeCell ref="I31:J31"/>
    <mergeCell ref="I48:J48"/>
    <mergeCell ref="I41:J41"/>
    <mergeCell ref="I42:J42"/>
    <mergeCell ref="I43:J43"/>
    <mergeCell ref="I44:J44"/>
    <mergeCell ref="I47:J47"/>
    <mergeCell ref="I45:J45"/>
    <mergeCell ref="I46:J46"/>
    <mergeCell ref="M31:N31"/>
    <mergeCell ref="O31:P31"/>
    <mergeCell ref="G39:H39"/>
    <mergeCell ref="I39:J39"/>
    <mergeCell ref="K39:L39"/>
    <mergeCell ref="K31:L31"/>
    <mergeCell ref="G85:H85"/>
    <mergeCell ref="I85:J85"/>
    <mergeCell ref="K85:L85"/>
    <mergeCell ref="I55:J55"/>
    <mergeCell ref="I49:J49"/>
    <mergeCell ref="I50:J50"/>
    <mergeCell ref="I51:J51"/>
    <mergeCell ref="I52:J52"/>
    <mergeCell ref="I53:J53"/>
    <mergeCell ref="I54:J54"/>
    <mergeCell ref="G99:J99"/>
    <mergeCell ref="K99:N99"/>
    <mergeCell ref="G100:H100"/>
    <mergeCell ref="I100:J100"/>
    <mergeCell ref="K100:L100"/>
    <mergeCell ref="M100:N100"/>
  </mergeCells>
  <pageMargins left="0.25" right="0.25" top="0.75" bottom="0.75" header="0.3" footer="0.3"/>
  <pageSetup paperSize="5" scale="67"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OsfiDescription xmlns="f5a7e35f-036f-43ba-9bd6-dfccb735f6f0" xsi:nil="true"/>
    <pd5e1fd5a7e64ff28ea28d0be5cac3eb xmlns="f5a7e35f-036f-43ba-9bd6-dfccb735f6f0">
      <Terms xmlns="http://schemas.microsoft.com/office/infopath/2007/PartnerControls"/>
    </pd5e1fd5a7e64ff28ea28d0be5cac3eb>
    <OsfiSensitivity xmlns="f5a7e35f-036f-43ba-9bd6-dfccb735f6f0">Unclassified</OsfiSensitivity>
    <OsfiSent xmlns="f5a7e35f-036f-43ba-9bd6-dfccb735f6f0" xsi:nil="true"/>
    <TaxCatchAll xmlns="f5a7e35f-036f-43ba-9bd6-dfccb735f6f0">
      <Value>1216</Value>
      <Value>28</Value>
      <Value>952</Value>
      <Value>317</Value>
      <Value>20</Value>
      <Value>19</Value>
      <Value>1138</Value>
      <Value>1048</Value>
      <Value>76</Value>
      <Value>3</Value>
      <Value>2</Value>
      <Value>75</Value>
      <Value>687</Value>
    </TaxCatchAll>
    <OsfiAuthor xmlns="f5a7e35f-036f-43ba-9bd6-dfccb735f6f0">
      <UserInfo>
        <DisplayName/>
        <AccountId xsi:nil="true"/>
        <AccountType/>
      </UserInfo>
    </OsfiAuthor>
    <OsfiLanguage xmlns="f5a7e35f-036f-43ba-9bd6-dfccb735f6f0">English</OsfiLanguage>
    <OsfiLivelinkID xmlns="f5a7e35f-036f-43ba-9bd6-dfccb735f6f0" xsi:nil="true"/>
    <o57c2d1722274f07a03b231252c868e4 xmlns="f5a7e35f-036f-43ba-9bd6-dfccb735f6f0">
      <Terms xmlns="http://schemas.microsoft.com/office/infopath/2007/PartnerControls">
        <TermInfo xmlns="http://schemas.microsoft.com/office/infopath/2007/PartnerControls">
          <TermName xmlns="http://schemas.microsoft.com/office/infopath/2007/PartnerControls">Manual of Reporting Forms and Instructions - DTI</TermName>
          <TermId xmlns="http://schemas.microsoft.com/office/infopath/2007/PartnerControls">fee43c65-76dd-4ccb-9d5b-765a9dd03e9c</TermId>
        </TermInfo>
      </Terms>
    </o57c2d1722274f07a03b231252c868e4>
    <OsfiCc xmlns="f5a7e35f-036f-43ba-9bd6-dfccb735f6f0" xsi:nil="true"/>
    <OsfiEmailFrom xmlns="f5a7e35f-036f-43ba-9bd6-dfccb735f6f0" xsi:nil="true"/>
    <OsfiEffectiveYear xmlns="f5a7e35f-036f-43ba-9bd6-dfccb735f6f0" xsi:nil="true"/>
    <OsfiExternalAuthor xmlns="f5a7e35f-036f-43ba-9bd6-dfccb735f6f0" xsi:nil="true"/>
    <OsfiCalendarYear xmlns="f5a7e35f-036f-43ba-9bd6-dfccb735f6f0">2023</OsfiCalendarYear>
    <OsfiCheckedOutDate xmlns="f5a7e35f-036f-43ba-9bd6-dfccb735f6f0" xsi:nil="true"/>
    <OsfiApprovedBy xmlns="f5a7e35f-036f-43ba-9bd6-dfccb735f6f0" xsi:nil="true"/>
    <OsfiAttachment xmlns="f5a7e35f-036f-43ba-9bd6-dfccb735f6f0">false</OsfiAttachment>
    <OsfiMostCurrent xmlns="b73fe759-8729-4fda-8521-02819c14bfcb">true</OsfiMostCurrent>
    <OsfiGuideSection xmlns="b73fe759-8729-4fda-8521-02819c14bfcb" xsi:nil="true"/>
    <OsfiTo xmlns="f5a7e35f-036f-43ba-9bd6-dfccb735f6f0" xsi:nil="true"/>
    <OsfiReceived xmlns="f5a7e35f-036f-43ba-9bd6-dfccb735f6f0" xsi:nil="true"/>
    <OsfiGuidancePhase xmlns="b73fe759-8729-4fda-8521-02819c14bfcb">Final</OsfiGuidancePhase>
    <RelatedItems xmlns="http://schemas.microsoft.com/sharepoint/v3" xsi:nil="true"/>
    <fac5efe5e83a4438a828c68fc664b01b xmlns="f5a7e35f-036f-43ba-9bd6-dfccb735f6f0">
      <Terms xmlns="http://schemas.microsoft.com/office/infopath/2007/PartnerControls">
        <TermInfo xmlns="http://schemas.microsoft.com/office/infopath/2007/PartnerControls">
          <TermName xmlns="http://schemas.microsoft.com/office/infopath/2007/PartnerControls"/>
          <TermId xmlns="http://schemas.microsoft.com/office/infopath/2007/PartnerControls">07fb3360-bd8b-4913-ac40-53a8022c308a</TermId>
        </TermInfo>
      </Terms>
    </fac5efe5e83a4438a828c68fc664b01b>
    <eed7ab1da29f40cbb57f35bd3770379c xmlns="b73fe759-8729-4fda-8521-02819c14bfcb">
      <Terms xmlns="http://schemas.microsoft.com/office/infopath/2007/PartnerControls">
        <TermInfo xmlns="http://schemas.microsoft.com/office/infopath/2007/PartnerControls">
          <TermName xmlns="http://schemas.microsoft.com/office/infopath/2007/PartnerControls">Return Templates</TermName>
          <TermId xmlns="http://schemas.microsoft.com/office/infopath/2007/PartnerControls">842a5b75-8bd7-48c9-9005-b561a3d21c61</TermId>
        </TermInfo>
      </Terms>
    </eed7ab1da29f40cbb57f35bd3770379c>
    <m96463efc3cf41bb880201d3ec29442d xmlns="f5a7e35f-036f-43ba-9bd6-dfccb735f6f0">
      <Terms xmlns="http://schemas.microsoft.com/office/infopath/2007/PartnerControls"/>
    </m96463efc3cf41bb880201d3ec29442d>
    <d8662c420ae441af9b77c21287174095 xmlns="f5a7e35f-036f-43ba-9bd6-dfccb735f6f0">
      <Terms xmlns="http://schemas.microsoft.com/office/infopath/2007/PartnerControls">
        <TermInfo xmlns="http://schemas.microsoft.com/office/infopath/2007/PartnerControls">
          <TermName xmlns="http://schemas.microsoft.com/office/infopath/2007/PartnerControls">External Guidance</TermName>
          <TermId xmlns="http://schemas.microsoft.com/office/infopath/2007/PartnerControls">ea8cba3e-57fe-4199-9d26-ba6248f86a47</TermId>
        </TermInfo>
      </Terms>
    </d8662c420ae441af9b77c21287174095>
    <fc15642b51504e789ffe56207564b371 xmlns="f5a7e35f-036f-43ba-9bd6-dfccb735f6f0">
      <Terms xmlns="http://schemas.microsoft.com/office/infopath/2007/PartnerControls"/>
    </fc15642b51504e789ffe56207564b371>
    <ec0866d5501a4e288cc256e554a42ca0 xmlns="f5a7e35f-036f-43ba-9bd6-dfccb735f6f0">
      <Terms xmlns="http://schemas.microsoft.com/office/infopath/2007/PartnerControls">
        <TermInfo xmlns="http://schemas.microsoft.com/office/infopath/2007/PartnerControls">
          <TermName xmlns="http://schemas.microsoft.com/office/infopath/2007/PartnerControls">Prepare and Maintain External Guidance</TermName>
          <TermId xmlns="http://schemas.microsoft.com/office/infopath/2007/PartnerControls">c142cf92-0b67-4774-9e0b-22b36811eb5d</TermId>
        </TermInfo>
      </Terms>
    </ec0866d5501a4e288cc256e554a42ca0>
    <n03e0cbd2dfe4bc3a11ca39711420a8d xmlns="f5a7e35f-036f-43ba-9bd6-dfccb735f6f0">
      <Terms xmlns="http://schemas.microsoft.com/office/infopath/2007/PartnerControls"/>
    </n03e0cbd2dfe4bc3a11ca39711420a8d>
    <id28c9607766444bae9f5e2053e4afbd xmlns="f5a7e35f-036f-43ba-9bd6-dfccb735f6f0">
      <Terms xmlns="http://schemas.microsoft.com/office/infopath/2007/PartnerControls">
        <TermInfo xmlns="http://schemas.microsoft.com/office/infopath/2007/PartnerControls">
          <TermName xmlns="http://schemas.microsoft.com/office/infopath/2007/PartnerControls">1.1 Regulation and supervision of federally regulated financial institutions</TermName>
          <TermId xmlns="http://schemas.microsoft.com/office/infopath/2007/PartnerControls">57fcbea7-d103-4c44-b289-6adbace6db09</TermId>
        </TermInfo>
      </Terms>
    </id28c9607766444bae9f5e2053e4afbd>
    <OsfiSupersededDate xmlns="f5a7e35f-036f-43ba-9bd6-dfccb735f6f0" xsi:nil="true"/>
    <e56a94d62dd24742b18ef96cd90907e1 xmlns="f5a7e35f-036f-43ba-9bd6-dfccb735f6f0">
      <Terms xmlns="http://schemas.microsoft.com/office/infopath/2007/PartnerControls"/>
    </e56a94d62dd24742b18ef96cd90907e1>
    <a36c359446dc4635be72f7f662985508 xmlns="f5a7e35f-036f-43ba-9bd6-dfccb735f6f0">
      <Terms xmlns="http://schemas.microsoft.com/office/infopath/2007/PartnerControls"/>
    </a36c359446dc4635be72f7f662985508>
    <g6aadb9293ad4d8fba37a358bcaa27eb xmlns="f5a7e35f-036f-43ba-9bd6-dfccb735f6f0">
      <Terms xmlns="http://schemas.microsoft.com/office/infopath/2007/PartnerControls">
        <TermInfo xmlns="http://schemas.microsoft.com/office/infopath/2007/PartnerControls">
          <TermName xmlns="http://schemas.microsoft.com/office/infopath/2007/PartnerControls">Financial Institutions</TermName>
          <TermId xmlns="http://schemas.microsoft.com/office/infopath/2007/PartnerControls">35066429-d513-4a4b-82a6-81eaff2320a3</TermId>
        </TermInfo>
      </Terms>
    </g6aadb9293ad4d8fba37a358bcaa27eb>
    <b683300b16564d45bc927e24a258e9f0 xmlns="b73fe759-8729-4fda-8521-02819c14bfcb">
      <Terms xmlns="http://schemas.microsoft.com/office/infopath/2007/PartnerControls">
        <TermInfo xmlns="http://schemas.microsoft.com/office/infopath/2007/PartnerControls">
          <TermName xmlns="http://schemas.microsoft.com/office/infopath/2007/PartnerControls">LR - Leverage Requirements Return</TermName>
          <TermId xmlns="http://schemas.microsoft.com/office/infopath/2007/PartnerControls">818a5b18-e4d7-46e7-a09a-72ebfc981ddd</TermId>
        </TermInfo>
      </Terms>
    </b683300b16564d45bc927e24a258e9f0>
    <OsfiProvision xmlns="f5a7e35f-036f-43ba-9bd6-dfccb735f6f0" xsi:nil="true"/>
    <l2f6599427db4c648ff6aeffe33695af xmlns="f5a7e35f-036f-43ba-9bd6-dfccb735f6f0">
      <Terms xmlns="http://schemas.microsoft.com/office/infopath/2007/PartnerControls"/>
    </l2f6599427db4c648ff6aeffe33695af>
    <k5f8aeaceeb7434cbd9becc33a65ad3e xmlns="f5a7e35f-036f-43ba-9bd6-dfccb735f6f0">
      <Terms xmlns="http://schemas.microsoft.com/office/infopath/2007/PartnerControls">
        <TermInfo xmlns="http://schemas.microsoft.com/office/infopath/2007/PartnerControls">
          <TermName xmlns="http://schemas.microsoft.com/office/infopath/2007/PartnerControls">DTI</TermName>
          <TermId xmlns="http://schemas.microsoft.com/office/infopath/2007/PartnerControls">6a02b7f8-a52d-4048-abf2-fb5f1ab9ba2b</TermId>
        </TermInfo>
        <TermInfo xmlns="http://schemas.microsoft.com/office/infopath/2007/PartnerControls">
          <TermName xmlns="http://schemas.microsoft.com/office/infopath/2007/PartnerControls">Banks</TermName>
          <TermId xmlns="http://schemas.microsoft.com/office/infopath/2007/PartnerControls">4690d11e-867f-4550-aedf-9341bb021659</TermId>
        </TermInfo>
        <TermInfo xmlns="http://schemas.microsoft.com/office/infopath/2007/PartnerControls">
          <TermName xmlns="http://schemas.microsoft.com/office/infopath/2007/PartnerControls">Trust ＆ Loans</TermName>
          <TermId xmlns="http://schemas.microsoft.com/office/infopath/2007/PartnerControls">78be00e6-9db4-4ff3-afd3-f1e031e4f634</TermId>
        </TermInfo>
      </Terms>
    </k5f8aeaceeb7434cbd9becc33a65ad3e>
    <ja696665130841b683d84761908559f5 xmlns="b73fe759-8729-4fda-8521-02819c14bfcb">
      <Terms xmlns="http://schemas.microsoft.com/office/infopath/2007/PartnerControls">
        <TermInfo xmlns="http://schemas.microsoft.com/office/infopath/2007/PartnerControls">
          <TermName xmlns="http://schemas.microsoft.com/office/infopath/2007/PartnerControls">Regulatory Data</TermName>
          <TermId xmlns="http://schemas.microsoft.com/office/infopath/2007/PartnerControls">b6306321-0cb0-4829-9516-24ab4617dc5f</TermId>
        </TermInfo>
      </Terms>
    </ja696665130841b683d84761908559f5>
    <i4a82951b3ab490b851755ba3e25ca9e xmlns="f5a7e35f-036f-43ba-9bd6-dfccb735f6f0">
      <Terms xmlns="http://schemas.microsoft.com/office/infopath/2007/PartnerControls"/>
    </i4a82951b3ab490b851755ba3e25ca9e>
    <_dlc_DocId xmlns="f5a7e35f-036f-43ba-9bd6-dfccb735f6f0">F200-10-22099</_dlc_DocId>
    <_dlc_DocIdUrl xmlns="f5a7e35f-036f-43ba-9bd6-dfccb735f6f0">
      <Url>https://espace.osfi-bsif.gc.ca/sites/ficore/_layouts/15/DocIdRedir.aspx?ID=F200-10-22099</Url>
      <Description>F200-10-22099</Description>
    </_dlc_DocIdUrl>
    <b68f0f40a9244f46b7ca0f5019c2a784 xmlns="f5a7e35f-036f-43ba-9bd6-dfccb735f6f0">
      <Terms xmlns="http://schemas.microsoft.com/office/infopath/2007/PartnerControls">
        <TermInfo xmlns="http://schemas.microsoft.com/office/infopath/2007/PartnerControls">
          <TermName xmlns="http://schemas.microsoft.com/office/infopath/2007/PartnerControls">1.1.2 Regulation and Guidance</TermName>
          <TermId xmlns="http://schemas.microsoft.com/office/infopath/2007/PartnerControls">8aba70de-c32e-44b3-b2d7-271b49c214a9</TermId>
        </TermInfo>
      </Terms>
    </b68f0f40a9244f46b7ca0f5019c2a784>
  </documentManagement>
</p:properti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4.xml><?xml version="1.0" encoding="utf-8"?>
<?mso-contentType ?>
<SharedContentType xmlns="Microsoft.SharePoint.Taxonomy.ContentTypeSync" SourceId="f7cfa73b-c952-4f84-be9f-6ced85f31ca3" ContentTypeId="0x0101004C081EED9C90B54F98FF06E55CA4DAAA008CACAF6A43F5184C829F36A35E1E0D1A" PreviousValue="false"/>
</file>

<file path=customXml/item5.xml><?xml version="1.0" encoding="utf-8"?>
<ct:contentTypeSchema xmlns:ct="http://schemas.microsoft.com/office/2006/metadata/contentType" xmlns:ma="http://schemas.microsoft.com/office/2006/metadata/properties/metaAttributes" ct:_="" ma:_="" ma:contentTypeName="Return Template" ma:contentTypeID="0x0101004C081EED9C90B54F98FF06E55CA4DAAA008CACAF6A43F5184C829F36A35E1E0D1A002D4094F2B62A1F42893CE0251B0E96050074902467E6AC8243AB5184A72B8EE4B4" ma:contentTypeVersion="23" ma:contentTypeDescription="Create a new document." ma:contentTypeScope="" ma:versionID="367ee929988f78c21dbfd3724262441f">
  <xsd:schema xmlns:xsd="http://www.w3.org/2001/XMLSchema" xmlns:xs="http://www.w3.org/2001/XMLSchema" xmlns:p="http://schemas.microsoft.com/office/2006/metadata/properties" xmlns:ns1="http://schemas.microsoft.com/sharepoint/v3" xmlns:ns2="f5a7e35f-036f-43ba-9bd6-dfccb735f6f0" xmlns:ns3="b73fe759-8729-4fda-8521-02819c14bfcb" targetNamespace="http://schemas.microsoft.com/office/2006/metadata/properties" ma:root="true" ma:fieldsID="c692389b927d1ab891a14ef68c0376dd" ns1:_="" ns2:_="" ns3:_="">
    <xsd:import namespace="http://schemas.microsoft.com/sharepoint/v3"/>
    <xsd:import namespace="f5a7e35f-036f-43ba-9bd6-dfccb735f6f0"/>
    <xsd:import namespace="b73fe759-8729-4fda-8521-02819c14bfcb"/>
    <xsd:element name="properties">
      <xsd:complexType>
        <xsd:sequence>
          <xsd:element name="documentManagement">
            <xsd:complexType>
              <xsd:all>
                <xsd:element ref="ns2:_dlc_DocId" minOccurs="0"/>
                <xsd:element ref="ns2:_dlc_DocIdUrl" minOccurs="0"/>
                <xsd:element ref="ns2:_dlc_DocIdPersistId" minOccurs="0"/>
                <xsd:element ref="ns2:id28c9607766444bae9f5e2053e4afbd" minOccurs="0"/>
                <xsd:element ref="ns2:TaxCatchAll" minOccurs="0"/>
                <xsd:element ref="ns2:TaxCatchAllLabel" minOccurs="0"/>
                <xsd:element ref="ns2:g6aadb9293ad4d8fba37a358bcaa27eb" minOccurs="0"/>
                <xsd:element ref="ns2:d8662c420ae441af9b77c21287174095" minOccurs="0"/>
                <xsd:element ref="ns2:ec0866d5501a4e288cc256e554a42ca0" minOccurs="0"/>
                <xsd:element ref="ns2:OsfiDescription" minOccurs="0"/>
                <xsd:element ref="ns2:OsfiAuthor" minOccurs="0"/>
                <xsd:element ref="ns2:OsfiExternalAuthor" minOccurs="0"/>
                <xsd:element ref="ns2:fac5efe5e83a4438a828c68fc664b01b" minOccurs="0"/>
                <xsd:element ref="ns2:OsfiLanguage"/>
                <xsd:element ref="ns2:OsfiSensitivity"/>
                <xsd:element ref="ns2:OsfiCalendarYear" minOccurs="0"/>
                <xsd:element ref="ns2:OsfiApprovedBy" minOccurs="0"/>
                <xsd:element ref="ns2:OsfiAttachment" minOccurs="0"/>
                <xsd:element ref="ns2:OsfiCc" minOccurs="0"/>
                <xsd:element ref="ns2:OsfiEmailFrom" minOccurs="0"/>
                <xsd:element ref="ns2:OsfiReceived" minOccurs="0"/>
                <xsd:element ref="ns2:OsfiSent" minOccurs="0"/>
                <xsd:element ref="ns2:OsfiTo" minOccurs="0"/>
                <xsd:element ref="ns1:RelatedItems" minOccurs="0"/>
                <xsd:element ref="ns2:OsfiLivelinkID" minOccurs="0"/>
                <xsd:element ref="ns2:OsfiCheckedOutDate" minOccurs="0"/>
                <xsd:element ref="ns2:b68f0f40a9244f46b7ca0f5019c2a784" minOccurs="0"/>
                <xsd:element ref="ns2:a36c359446dc4635be72f7f662985508" minOccurs="0"/>
                <xsd:element ref="ns2:o57c2d1722274f07a03b231252c868e4" minOccurs="0"/>
                <xsd:element ref="ns3:OsfiPeerGroup" minOccurs="0"/>
                <xsd:element ref="ns2:m96463efc3cf41bb880201d3ec29442d" minOccurs="0"/>
                <xsd:element ref="ns2:n03e0cbd2dfe4bc3a11ca39711420a8d" minOccurs="0"/>
                <xsd:element ref="ns2:fc15642b51504e789ffe56207564b371" minOccurs="0"/>
                <xsd:element ref="ns2:e56a94d62dd24742b18ef96cd90907e1" minOccurs="0"/>
                <xsd:element ref="ns2:l2f6599427db4c648ff6aeffe33695af" minOccurs="0"/>
                <xsd:element ref="ns3:b683300b16564d45bc927e24a258e9f0" minOccurs="0"/>
                <xsd:element ref="ns2:k5f8aeaceeb7434cbd9becc33a65ad3e" minOccurs="0"/>
                <xsd:element ref="ns3:eed7ab1da29f40cbb57f35bd3770379c" minOccurs="0"/>
                <xsd:element ref="ns2:OsfiProvision" minOccurs="0"/>
                <xsd:element ref="ns2:i4a82951b3ab490b851755ba3e25ca9e" minOccurs="0"/>
                <xsd:element ref="ns2:OsfiSupersededDate" minOccurs="0"/>
                <xsd:element ref="ns3:ja696665130841b683d84761908559f5" minOccurs="0"/>
                <xsd:element ref="ns3:OsfiGuidancePhase"/>
                <xsd:element ref="ns2:pd5e1fd5a7e64ff28ea28d0be5cac3eb" minOccurs="0"/>
                <xsd:element ref="ns3:OsfiMostCurrent" minOccurs="0"/>
                <xsd:element ref="ns3:OsfiGuideSection" minOccurs="0"/>
                <xsd:element ref="ns2:OsfiEffectiveYea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RelatedItems" ma:index="36" nillable="true" ma:displayName="Related Items" ma:internalName="RelatedItems" ma:readOnly="fals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5a7e35f-036f-43ba-9bd6-dfccb735f6f0"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id28c9607766444bae9f5e2053e4afbd" ma:index="11" nillable="true" ma:taxonomy="true" ma:internalName="id28c9607766444bae9f5e2053e4afbd" ma:taxonomyFieldName="OsfiPAA" ma:displayName="PAA" ma:readOnly="true" ma:fieldId="{2d28c960-7766-444b-ae9f-5e2053e4afbd}" ma:sspId="f7cfa73b-c952-4f84-be9f-6ced85f31ca3" ma:termSetId="d1a66c1d-a3c0-4300-8b36-107e81c3a3e5" ma:anchorId="00000000-0000-0000-0000-000000000000" ma:open="false" ma:isKeyword="false">
      <xsd:complexType>
        <xsd:sequence>
          <xsd:element ref="pc:Terms" minOccurs="0" maxOccurs="1"/>
        </xsd:sequence>
      </xsd:complexType>
    </xsd:element>
    <xsd:element name="TaxCatchAll" ma:index="12" nillable="true" ma:displayName="Taxonomy Catch All Column" ma:hidden="true" ma:list="{beef624e-4536-42c4-90bd-2d9a0c233d8e}" ma:internalName="TaxCatchAll" ma:showField="CatchAllData" ma:web="b73fe759-8729-4fda-8521-02819c14bfcb">
      <xsd:complexType>
        <xsd:complexContent>
          <xsd:extension base="dms:MultiChoiceLookup">
            <xsd:sequence>
              <xsd:element name="Value" type="dms:Lookup" maxOccurs="unbounded" minOccurs="0" nillable="true"/>
            </xsd:sequence>
          </xsd:extension>
        </xsd:complexContent>
      </xsd:complexType>
    </xsd:element>
    <xsd:element name="TaxCatchAllLabel" ma:index="13" nillable="true" ma:displayName="Taxonomy Catch All Column1" ma:hidden="true" ma:list="{beef624e-4536-42c4-90bd-2d9a0c233d8e}" ma:internalName="TaxCatchAllLabel" ma:readOnly="true" ma:showField="CatchAllDataLabel" ma:web="b73fe759-8729-4fda-8521-02819c14bfcb">
      <xsd:complexType>
        <xsd:complexContent>
          <xsd:extension base="dms:MultiChoiceLookup">
            <xsd:sequence>
              <xsd:element name="Value" type="dms:Lookup" maxOccurs="unbounded" minOccurs="0" nillable="true"/>
            </xsd:sequence>
          </xsd:extension>
        </xsd:complexContent>
      </xsd:complexType>
    </xsd:element>
    <xsd:element name="g6aadb9293ad4d8fba37a358bcaa27eb" ma:index="15" nillable="true" ma:taxonomy="true" ma:internalName="g6aadb9293ad4d8fba37a358bcaa27eb" ma:taxonomyFieldName="OsfiFunction" ma:displayName="Function" ma:readOnly="true" ma:fieldId="{06aadb92-93ad-4d8f-ba37-a358bcaa27eb}" ma:sspId="f7cfa73b-c952-4f84-be9f-6ced85f31ca3" ma:termSetId="bb2da93b-cdef-4276-9a5e-c97ef14b2e41" ma:anchorId="00000000-0000-0000-0000-000000000000" ma:open="false" ma:isKeyword="false">
      <xsd:complexType>
        <xsd:sequence>
          <xsd:element ref="pc:Terms" minOccurs="0" maxOccurs="1"/>
        </xsd:sequence>
      </xsd:complexType>
    </xsd:element>
    <xsd:element name="d8662c420ae441af9b77c21287174095" ma:index="17" nillable="true" ma:taxonomy="true" ma:internalName="d8662c420ae441af9b77c21287174095" ma:taxonomyFieldName="OsfiSubFunction" ma:displayName="Sub Function" ma:readOnly="true" ma:fieldId="{d8662c42-0ae4-41af-9b77-c21287174095}" ma:sspId="f7cfa73b-c952-4f84-be9f-6ced85f31ca3" ma:termSetId="90fd1eaa-5cc8-4194-a26a-d78ee88d82aa" ma:anchorId="00000000-0000-0000-0000-000000000000" ma:open="false" ma:isKeyword="false">
      <xsd:complexType>
        <xsd:sequence>
          <xsd:element ref="pc:Terms" minOccurs="0" maxOccurs="1"/>
        </xsd:sequence>
      </xsd:complexType>
    </xsd:element>
    <xsd:element name="ec0866d5501a4e288cc256e554a42ca0" ma:index="19" nillable="true" ma:taxonomy="true" ma:internalName="ec0866d5501a4e288cc256e554a42ca0" ma:taxonomyFieldName="OsfiBusinessProcess" ma:displayName="Business Process" ma:readOnly="true" ma:fieldId="{ec0866d5-501a-4e28-8cc2-56e554a42ca0}" ma:sspId="f7cfa73b-c952-4f84-be9f-6ced85f31ca3" ma:termSetId="90fd1eaa-5cc8-4194-a26a-d78ee88d82aa" ma:anchorId="00000000-0000-0000-0000-000000000000" ma:open="false" ma:isKeyword="false">
      <xsd:complexType>
        <xsd:sequence>
          <xsd:element ref="pc:Terms" minOccurs="0" maxOccurs="1"/>
        </xsd:sequence>
      </xsd:complexType>
    </xsd:element>
    <xsd:element name="OsfiDescription" ma:index="21" nillable="true" ma:displayName="Description" ma:internalName="OsfiDescription" ma:readOnly="false">
      <xsd:simpleType>
        <xsd:restriction base="dms:Note">
          <xsd:maxLength value="255"/>
        </xsd:restriction>
      </xsd:simpleType>
    </xsd:element>
    <xsd:element name="OsfiAuthor" ma:index="22" nillable="true" ma:displayName="OSFI Author" ma:SearchPeopleOnly="false" ma:SharePointGroup="0" ma:internalName="OsfiAuthor"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OsfiExternalAuthor" ma:index="23" nillable="true" ma:displayName="External Author" ma:internalName="OsfiExternalAuthor" ma:readOnly="false">
      <xsd:simpleType>
        <xsd:restriction base="dms:Text"/>
      </xsd:simpleType>
    </xsd:element>
    <xsd:element name="fac5efe5e83a4438a828c68fc664b01b" ma:index="24" nillable="true" ma:taxonomy="true" ma:internalName="fac5efe5e83a4438a828c68fc664b01b" ma:taxonomyFieldName="OsfiCostCentre" ma:displayName="Cost Centre" ma:readOnly="true" ma:fieldId="{fac5efe5-e83a-4438-a828-c68fc664b01b}" ma:sspId="f7cfa73b-c952-4f84-be9f-6ced85f31ca3" ma:termSetId="bdc284b5-ea41-4d95-b7dd-4762f5f4b008" ma:anchorId="00000000-0000-0000-0000-000000000000" ma:open="false" ma:isKeyword="false">
      <xsd:complexType>
        <xsd:sequence>
          <xsd:element ref="pc:Terms" minOccurs="0" maxOccurs="1"/>
        </xsd:sequence>
      </xsd:complexType>
    </xsd:element>
    <xsd:element name="OsfiLanguage" ma:index="26" ma:displayName="Language" ma:default="English" ma:internalName="OsfiLanguage" ma:readOnly="false">
      <xsd:simpleType>
        <xsd:restriction base="dms:Choice">
          <xsd:enumeration value="English"/>
          <xsd:enumeration value="French"/>
          <xsd:enumeration value="Bilingual - English and French"/>
        </xsd:restriction>
      </xsd:simpleType>
    </xsd:element>
    <xsd:element name="OsfiSensitivity" ma:index="27" ma:displayName="Sensitivity" ma:default="Unclassified" ma:internalName="OsfiSensitivity" ma:readOnly="false">
      <xsd:simpleType>
        <xsd:restriction base="dms:Choice">
          <xsd:enumeration value="Unclassified"/>
          <xsd:enumeration value="Protected A"/>
          <xsd:enumeration value="Protected B"/>
        </xsd:restriction>
      </xsd:simpleType>
    </xsd:element>
    <xsd:element name="OsfiCalendarYear" ma:index="28" nillable="true" ma:displayName="Calendar Year" ma:hidden="true" ma:internalName="OsfiCalendarYear" ma:readOnly="false">
      <xsd:simpleType>
        <xsd:restriction base="dms:Text">
          <xsd:maxLength value="4"/>
        </xsd:restriction>
      </xsd:simpleType>
    </xsd:element>
    <xsd:element name="OsfiApprovedBy" ma:index="29" nillable="true" ma:displayName="Approved By" ma:hidden="true" ma:internalName="OsfiApprovedBy" ma:readOnly="false">
      <xsd:simpleType>
        <xsd:restriction base="dms:Note"/>
      </xsd:simpleType>
    </xsd:element>
    <xsd:element name="OsfiAttachment" ma:index="30" nillable="true" ma:displayName="Attachment" ma:default="0" ma:hidden="true" ma:internalName="OsfiAttachment" ma:readOnly="false">
      <xsd:simpleType>
        <xsd:restriction base="dms:Boolean"/>
      </xsd:simpleType>
    </xsd:element>
    <xsd:element name="OsfiCc" ma:index="31" nillable="true" ma:displayName="Cc" ma:internalName="OsfiCc" ma:readOnly="false">
      <xsd:simpleType>
        <xsd:restriction base="dms:Note"/>
      </xsd:simpleType>
    </xsd:element>
    <xsd:element name="OsfiEmailFrom" ma:index="32" nillable="true" ma:displayName="From" ma:hidden="true" ma:internalName="OsfiEmailFrom" ma:readOnly="false">
      <xsd:simpleType>
        <xsd:restriction base="dms:Text"/>
      </xsd:simpleType>
    </xsd:element>
    <xsd:element name="OsfiReceived" ma:index="33" nillable="true" ma:displayName="Received" ma:format="DateTime" ma:hidden="true" ma:internalName="OsfiReceived" ma:readOnly="false">
      <xsd:simpleType>
        <xsd:restriction base="dms:DateTime"/>
      </xsd:simpleType>
    </xsd:element>
    <xsd:element name="OsfiSent" ma:index="34" nillable="true" ma:displayName="Sent" ma:format="DateTime" ma:hidden="true" ma:internalName="OsfiSent" ma:readOnly="false">
      <xsd:simpleType>
        <xsd:restriction base="dms:DateTime"/>
      </xsd:simpleType>
    </xsd:element>
    <xsd:element name="OsfiTo" ma:index="35" nillable="true" ma:displayName="To" ma:hidden="true" ma:internalName="OsfiTo" ma:readOnly="false">
      <xsd:simpleType>
        <xsd:restriction base="dms:Note"/>
      </xsd:simpleType>
    </xsd:element>
    <xsd:element name="OsfiLivelinkID" ma:index="37" nillable="true" ma:displayName="Livelink ID" ma:hidden="true" ma:internalName="OsfiLivelinkID" ma:readOnly="false">
      <xsd:simpleType>
        <xsd:restriction base="dms:Text"/>
      </xsd:simpleType>
    </xsd:element>
    <xsd:element name="OsfiCheckedOutDate" ma:index="38" nillable="true" ma:displayName="Checked Out Date" ma:format="DateOnly" ma:hidden="true" ma:internalName="OsfiCheckedOutDate" ma:readOnly="false">
      <xsd:simpleType>
        <xsd:restriction base="dms:DateTime"/>
      </xsd:simpleType>
    </xsd:element>
    <xsd:element name="b68f0f40a9244f46b7ca0f5019c2a784" ma:index="39" nillable="true" ma:taxonomy="true" ma:internalName="b68f0f40a9244f46b7ca0f5019c2a784" ma:taxonomyFieldName="OsfiSubProgram" ma:displayName="Sub Program" ma:readOnly="true" ma:fieldId="{b68f0f40-a924-4f46-b7ca-0f5019c2a784}" ma:sspId="f7cfa73b-c952-4f84-be9f-6ced85f31ca3" ma:termSetId="d1a66c1d-a3c0-4300-8b36-107e81c3a3e5" ma:anchorId="00000000-0000-0000-0000-000000000000" ma:open="false" ma:isKeyword="false">
      <xsd:complexType>
        <xsd:sequence>
          <xsd:element ref="pc:Terms" minOccurs="0" maxOccurs="1"/>
        </xsd:sequence>
      </xsd:complexType>
    </xsd:element>
    <xsd:element name="a36c359446dc4635be72f7f662985508" ma:index="41" nillable="true" ma:taxonomy="true" ma:internalName="a36c359446dc4635be72f7f662985508" ma:taxonomyFieldName="OsfiFITopics" ma:displayName="FI Topics" ma:readOnly="true" ma:fieldId="{a36c3594-46dc-4635-be72-f7f662985508}" ma:taxonomyMulti="true" ma:sspId="f7cfa73b-c952-4f84-be9f-6ced85f31ca3" ma:termSetId="37d2ecf9-da35-44d7-8685-07f8c550b9dd" ma:anchorId="00000000-0000-0000-0000-000000000000" ma:open="false" ma:isKeyword="false">
      <xsd:complexType>
        <xsd:sequence>
          <xsd:element ref="pc:Terms" minOccurs="0" maxOccurs="1"/>
        </xsd:sequence>
      </xsd:complexType>
    </xsd:element>
    <xsd:element name="o57c2d1722274f07a03b231252c868e4" ma:index="43" nillable="true" ma:taxonomy="true" ma:internalName="o57c2d1722274f07a03b231252c868e4" ma:taxonomyFieldName="OsfiOSFIGuidance" ma:displayName="Primary OSFI Guidance" ma:indexed="true" ma:readOnly="true" ma:default="" ma:fieldId="{857c2d17-2227-4f07-a03b-231252c868e4}" ma:sspId="f7cfa73b-c952-4f84-be9f-6ced85f31ca3" ma:termSetId="db38c128-694d-474d-a2d5-b0856268de74" ma:anchorId="00000000-0000-0000-0000-000000000000" ma:open="false" ma:isKeyword="false">
      <xsd:complexType>
        <xsd:sequence>
          <xsd:element ref="pc:Terms" minOccurs="0" maxOccurs="1"/>
        </xsd:sequence>
      </xsd:complexType>
    </xsd:element>
    <xsd:element name="m96463efc3cf41bb880201d3ec29442d" ma:index="46" nillable="true" ma:taxonomy="true" ma:internalName="m96463efc3cf41bb880201d3ec29442d" ma:taxonomyFieldName="OsfiFIStandards" ma:displayName="Standards" ma:readOnly="true" ma:fieldId="{696463ef-c3cf-41bb-8802-01d3ec29442d}" ma:sspId="f7cfa73b-c952-4f84-be9f-6ced85f31ca3" ma:termSetId="5f9e4213-ad76-40af-aba3-0eff4400b5b9" ma:anchorId="00000000-0000-0000-0000-000000000000" ma:open="false" ma:isKeyword="false">
      <xsd:complexType>
        <xsd:sequence>
          <xsd:element ref="pc:Terms" minOccurs="0" maxOccurs="1"/>
        </xsd:sequence>
      </xsd:complexType>
    </xsd:element>
    <xsd:element name="n03e0cbd2dfe4bc3a11ca39711420a8d" ma:index="48" nillable="true" ma:taxonomy="true" ma:internalName="n03e0cbd2dfe4bc3a11ca39711420a8d" ma:taxonomyFieldName="OsfiPrimaryActandSection" ma:displayName="Primary Act and Section" ma:indexed="true" ma:readOnly="true" ma:fieldId="{703e0cbd-2dfe-4bc3-a11c-a39711420a8d}" ma:sspId="f7cfa73b-c952-4f84-be9f-6ced85f31ca3" ma:termSetId="5d4b9093-6996-4b6a-ac68-7f2346edef7a" ma:anchorId="00000000-0000-0000-0000-000000000000" ma:open="false" ma:isKeyword="false">
      <xsd:complexType>
        <xsd:sequence>
          <xsd:element ref="pc:Terms" minOccurs="0" maxOccurs="1"/>
        </xsd:sequence>
      </xsd:complexType>
    </xsd:element>
    <xsd:element name="fc15642b51504e789ffe56207564b371" ma:index="50" nillable="true" ma:taxonomy="true" ma:internalName="fc15642b51504e789ffe56207564b371" ma:taxonomyFieldName="OsfiSecondaryActsandSections" ma:displayName="Secondary Acts and Sections" ma:readOnly="true" ma:fieldId="{fc15642b-5150-4e78-9ffe-56207564b371}" ma:taxonomyMulti="true" ma:sspId="f7cfa73b-c952-4f84-be9f-6ced85f31ca3" ma:termSetId="5d4b9093-6996-4b6a-ac68-7f2346edef7a" ma:anchorId="00000000-0000-0000-0000-000000000000" ma:open="false" ma:isKeyword="false">
      <xsd:complexType>
        <xsd:sequence>
          <xsd:element ref="pc:Terms" minOccurs="0" maxOccurs="1"/>
        </xsd:sequence>
      </xsd:complexType>
    </xsd:element>
    <xsd:element name="e56a94d62dd24742b18ef96cd90907e1" ma:index="52" nillable="true" ma:taxonomy="true" ma:internalName="e56a94d62dd24742b18ef96cd90907e1" ma:taxonomyFieldName="OsfiSecondaryRegulations" ma:displayName="Secondary Regulations" ma:readOnly="true" ma:fieldId="{e56a94d6-2dd2-4742-b18e-f96cd90907e1}" ma:taxonomyMulti="true" ma:sspId="f7cfa73b-c952-4f84-be9f-6ced85f31ca3" ma:termSetId="f426344c-9403-40cb-8a87-7544082f8399" ma:anchorId="00000000-0000-0000-0000-000000000000" ma:open="false" ma:isKeyword="false">
      <xsd:complexType>
        <xsd:sequence>
          <xsd:element ref="pc:Terms" minOccurs="0" maxOccurs="1"/>
        </xsd:sequence>
      </xsd:complexType>
    </xsd:element>
    <xsd:element name="l2f6599427db4c648ff6aeffe33695af" ma:index="54" nillable="true" ma:taxonomy="true" ma:internalName="l2f6599427db4c648ff6aeffe33695af" ma:taxonomyFieldName="OsfiSecondaryOSFIGuidance" ma:displayName="Secondary OSFI Guidance" ma:readOnly="true" ma:fieldId="{52f65994-27db-4c64-8ff6-aeffe33695af}" ma:taxonomyMulti="true" ma:sspId="f7cfa73b-c952-4f84-be9f-6ced85f31ca3" ma:termSetId="db38c128-694d-474d-a2d5-b0856268de74" ma:anchorId="00000000-0000-0000-0000-000000000000" ma:open="false" ma:isKeyword="false">
      <xsd:complexType>
        <xsd:sequence>
          <xsd:element ref="pc:Terms" minOccurs="0" maxOccurs="1"/>
        </xsd:sequence>
      </xsd:complexType>
    </xsd:element>
    <xsd:element name="k5f8aeaceeb7434cbd9becc33a65ad3e" ma:index="58" nillable="true" ma:taxonomy="true" ma:internalName="k5f8aeaceeb7434cbd9becc33a65ad3e" ma:taxonomyFieldName="OsfiIndustryType" ma:displayName="FI Industry" ma:readOnly="true" ma:fieldId="{45f8aeac-eeb7-434c-bd9b-ecc33a65ad3e}" ma:taxonomyMulti="true" ma:sspId="f7cfa73b-c952-4f84-be9f-6ced85f31ca3" ma:termSetId="a8bd1923-216f-45d4-badc-2ce42a898c25" ma:anchorId="00000000-0000-0000-0000-000000000000" ma:open="false" ma:isKeyword="false">
      <xsd:complexType>
        <xsd:sequence>
          <xsd:element ref="pc:Terms" minOccurs="0" maxOccurs="1"/>
        </xsd:sequence>
      </xsd:complexType>
    </xsd:element>
    <xsd:element name="OsfiProvision" ma:index="62" nillable="true" ma:displayName="Sub Provision" ma:hidden="true" ma:internalName="OsfiProvision" ma:readOnly="true">
      <xsd:simpleType>
        <xsd:restriction base="dms:Note">
          <xsd:maxLength value="255"/>
        </xsd:restriction>
      </xsd:simpleType>
    </xsd:element>
    <xsd:element name="i4a82951b3ab490b851755ba3e25ca9e" ma:index="63" nillable="true" ma:taxonomy="true" ma:internalName="i4a82951b3ab490b851755ba3e25ca9e" ma:taxonomyFieldName="OsfiRegulations" ma:displayName="Primary Regulation" ma:indexed="true" ma:readOnly="true" ma:fieldId="{24a82951-b3ab-490b-8517-55ba3e25ca9e}" ma:sspId="f7cfa73b-c952-4f84-be9f-6ced85f31ca3" ma:termSetId="f426344c-9403-40cb-8a87-7544082f8399" ma:anchorId="00000000-0000-0000-0000-000000000000" ma:open="false" ma:isKeyword="false">
      <xsd:complexType>
        <xsd:sequence>
          <xsd:element ref="pc:Terms" minOccurs="0" maxOccurs="1"/>
        </xsd:sequence>
      </xsd:complexType>
    </xsd:element>
    <xsd:element name="OsfiSupersededDate" ma:index="65" nillable="true" ma:displayName="Superseded Date" ma:format="DateOnly" ma:hidden="true" ma:internalName="OsfiSupersededDate" ma:readOnly="true">
      <xsd:simpleType>
        <xsd:restriction base="dms:DateTime"/>
      </xsd:simpleType>
    </xsd:element>
    <xsd:element name="pd5e1fd5a7e64ff28ea28d0be5cac3eb" ma:index="69" nillable="true" ma:taxonomy="true" ma:internalName="pd5e1fd5a7e64ff28ea28d0be5cac3eb" ma:taxonomyFieldName="OsfiFIExternalOrganization" ma:displayName="External Organization" ma:readOnly="false" ma:fieldId="{9d5e1fd5-a7e6-4ff2-8ea2-8d0be5cac3eb}" ma:taxonomyMulti="true" ma:sspId="f7cfa73b-c952-4f84-be9f-6ced85f31ca3" ma:termSetId="7f77c62a-559a-4682-acfc-3ada937d6638" ma:anchorId="00000000-0000-0000-0000-000000000000" ma:open="false" ma:isKeyword="false">
      <xsd:complexType>
        <xsd:sequence>
          <xsd:element ref="pc:Terms" minOccurs="0" maxOccurs="1"/>
        </xsd:sequence>
      </xsd:complexType>
    </xsd:element>
    <xsd:element name="OsfiEffectiveYear" ma:index="74" nillable="true" ma:displayName="Effective Year" ma:format="Dropdown" ma:hidden="true" ma:internalName="OsfiEffectiveYear" ma:readOnly="true">
      <xsd:simpleType>
        <xsd:restriction base="dms:Choice">
          <xsd:enumeration value="2018"/>
          <xsd:enumeration value="2019"/>
          <xsd:enumeration value="2020"/>
          <xsd:enumeration value="2021"/>
          <xsd:enumeration value="2022"/>
          <xsd:enumeration value="2023"/>
          <xsd:enumeration value="2024"/>
          <xsd:enumeration value="2025"/>
          <xsd:enumeration value="2026"/>
          <xsd:enumeration value="2027"/>
          <xsd:enumeration value="2028"/>
          <xsd:enumeration value="2029"/>
          <xsd:enumeration value="2030"/>
        </xsd:restriction>
      </xsd:simpleType>
    </xsd:element>
  </xsd:schema>
  <xsd:schema xmlns:xsd="http://www.w3.org/2001/XMLSchema" xmlns:xs="http://www.w3.org/2001/XMLSchema" xmlns:dms="http://schemas.microsoft.com/office/2006/documentManagement/types" xmlns:pc="http://schemas.microsoft.com/office/infopath/2007/PartnerControls" targetNamespace="b73fe759-8729-4fda-8521-02819c14bfcb" elementFormDefault="qualified">
    <xsd:import namespace="http://schemas.microsoft.com/office/2006/documentManagement/types"/>
    <xsd:import namespace="http://schemas.microsoft.com/office/infopath/2007/PartnerControls"/>
    <xsd:element name="OsfiPeerGroup" ma:index="45" nillable="true" ma:displayName="Peer Group" ma:hidden="true" ma:internalName="OsfiPeerGroup" ma:readOnly="true">
      <xsd:simpleType>
        <xsd:restriction base="dms:Choice">
          <xsd:enumeration value="Big 5"/>
          <xsd:enumeration value="Big Life"/>
          <xsd:enumeration value="D-SIB"/>
          <xsd:enumeration value="Mortgage Insurer"/>
          <xsd:enumeration value="Reinsurance"/>
          <xsd:enumeration value="Small Life"/>
          <xsd:enumeration value="Small P &amp; C"/>
          <xsd:enumeration value="SMSB"/>
        </xsd:restriction>
      </xsd:simpleType>
    </xsd:element>
    <xsd:element name="b683300b16564d45bc927e24a258e9f0" ma:index="56" nillable="true" ma:taxonomy="true" ma:internalName="b683300b16564d45bc927e24a258e9f0" ma:taxonomyFieldName="OsfiReturnType" ma:displayName="Return Type" ma:readOnly="true" ma:fieldId="{b683300b-1656-4d45-bc92-7e24a258e9f0}" ma:sspId="f7cfa73b-c952-4f84-be9f-6ced85f31ca3" ma:termSetId="a568a50d-8932-4c0a-a4b8-4cfac741b28b" ma:anchorId="00000000-0000-0000-0000-000000000000" ma:open="false" ma:isKeyword="false">
      <xsd:complexType>
        <xsd:sequence>
          <xsd:element ref="pc:Terms" minOccurs="0" maxOccurs="1"/>
        </xsd:sequence>
      </xsd:complexType>
    </xsd:element>
    <xsd:element name="eed7ab1da29f40cbb57f35bd3770379c" ma:index="60" nillable="true" ma:taxonomy="true" ma:internalName="eed7ab1da29f40cbb57f35bd3770379c" ma:taxonomyFieldName="OsfiInstrumentType" ma:displayName="Instrument Type" ma:indexed="true" ma:readOnly="true" ma:fieldId="{eed7ab1d-a29f-40cb-b57f-35bd3770379c}" ma:sspId="f7cfa73b-c952-4f84-be9f-6ced85f31ca3" ma:termSetId="de317838-3de1-4b67-8401-dbb533591b85" ma:anchorId="00000000-0000-0000-0000-000000000000" ma:open="false" ma:isKeyword="false">
      <xsd:complexType>
        <xsd:sequence>
          <xsd:element ref="pc:Terms" minOccurs="0" maxOccurs="1"/>
        </xsd:sequence>
      </xsd:complexType>
    </xsd:element>
    <xsd:element name="ja696665130841b683d84761908559f5" ma:index="66" nillable="true" ma:taxonomy="true" ma:internalName="ja696665130841b683d84761908559f5" ma:taxonomyFieldName="OsfiGuidanceCategory" ma:displayName="Guidance Category" ma:indexed="true" ma:readOnly="true" ma:fieldId="{3a696665-1308-41b6-83d8-4761908559f5}" ma:sspId="f7cfa73b-c952-4f84-be9f-6ced85f31ca3" ma:termSetId="c6951c27-6d0a-40de-85ce-35bf0943b92a" ma:anchorId="00000000-0000-0000-0000-000000000000" ma:open="false" ma:isKeyword="false">
      <xsd:complexType>
        <xsd:sequence>
          <xsd:element ref="pc:Terms" minOccurs="0" maxOccurs="1"/>
        </xsd:sequence>
      </xsd:complexType>
    </xsd:element>
    <xsd:element name="OsfiGuidancePhase" ma:index="68" ma:displayName="Guidance Phase" ma:format="Dropdown" ma:internalName="OsfiGuidancePhase" ma:readOnly="false">
      <xsd:simpleType>
        <xsd:restriction base="dms:Choice">
          <xsd:enumeration value="Analysis"/>
          <xsd:enumeration value="External Consultation"/>
          <xsd:enumeration value="Internal Consultation"/>
          <xsd:enumeration value="Draft"/>
          <xsd:enumeration value="Final"/>
        </xsd:restriction>
      </xsd:simpleType>
    </xsd:element>
    <xsd:element name="OsfiMostCurrent" ma:index="71" nillable="true" ma:displayName="Most Current" ma:default="0" ma:internalName="OsfiMostCurrent" ma:readOnly="false">
      <xsd:simpleType>
        <xsd:restriction base="dms:Boolean"/>
      </xsd:simpleType>
    </xsd:element>
    <xsd:element name="OsfiGuideSection" ma:index="72" nillable="true" ma:displayName="Section" ma:internalName="OsfiGuideSection" ma:readOnly="false">
      <xsd:simpleType>
        <xsd:restriction base="dms:Choice">
          <xsd:enumeration value="Section I"/>
          <xsd:enumeration value="Section II"/>
          <xsd:enumeration value="Section III"/>
          <xsd:enumeration value="Section IV"/>
          <xsd:enumeration value="Section V"/>
          <xsd:enumeration value="Section VI"/>
          <xsd:enumeration value="Section VII"/>
          <xsd:enumeration value="Section VIII"/>
          <xsd:enumeration value="Section IX"/>
          <xsd:enumeration value="Section X"/>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2D63FB5-75AE-43D7-9FF8-9B4A625B7ADC}">
  <ds:schemaRefs>
    <ds:schemaRef ds:uri="http://schemas.microsoft.com/sharepoint/v3/contenttype/forms"/>
  </ds:schemaRefs>
</ds:datastoreItem>
</file>

<file path=customXml/itemProps2.xml><?xml version="1.0" encoding="utf-8"?>
<ds:datastoreItem xmlns:ds="http://schemas.openxmlformats.org/officeDocument/2006/customXml" ds:itemID="{028E2CB3-0AAF-4F83-A989-73E0F7D10C2D}">
  <ds:schemaRefs>
    <ds:schemaRef ds:uri="http://schemas.microsoft.com/office/2006/documentManagement/types"/>
    <ds:schemaRef ds:uri="http://www.w3.org/XML/1998/namespace"/>
    <ds:schemaRef ds:uri="http://purl.org/dc/dcmitype/"/>
    <ds:schemaRef ds:uri="http://purl.org/dc/terms/"/>
    <ds:schemaRef ds:uri="http://schemas.microsoft.com/office/infopath/2007/PartnerControls"/>
    <ds:schemaRef ds:uri="http://schemas.openxmlformats.org/package/2006/metadata/core-properties"/>
    <ds:schemaRef ds:uri="http://purl.org/dc/elements/1.1/"/>
    <ds:schemaRef ds:uri="b73fe759-8729-4fda-8521-02819c14bfcb"/>
    <ds:schemaRef ds:uri="f5a7e35f-036f-43ba-9bd6-dfccb735f6f0"/>
    <ds:schemaRef ds:uri="http://schemas.microsoft.com/sharepoint/v3"/>
    <ds:schemaRef ds:uri="http://schemas.microsoft.com/office/2006/metadata/properties"/>
  </ds:schemaRefs>
</ds:datastoreItem>
</file>

<file path=customXml/itemProps3.xml><?xml version="1.0" encoding="utf-8"?>
<ds:datastoreItem xmlns:ds="http://schemas.openxmlformats.org/officeDocument/2006/customXml" ds:itemID="{EA388302-7793-4235-9837-132FF02D3273}">
  <ds:schemaRefs>
    <ds:schemaRef ds:uri="http://schemas.microsoft.com/sharepoint/events"/>
  </ds:schemaRefs>
</ds:datastoreItem>
</file>

<file path=customXml/itemProps4.xml><?xml version="1.0" encoding="utf-8"?>
<ds:datastoreItem xmlns:ds="http://schemas.openxmlformats.org/officeDocument/2006/customXml" ds:itemID="{8C337CCF-A318-4230-A246-F7BCEE43380A}">
  <ds:schemaRefs>
    <ds:schemaRef ds:uri="Microsoft.SharePoint.Taxonomy.ContentTypeSync"/>
  </ds:schemaRefs>
</ds:datastoreItem>
</file>

<file path=customXml/itemProps5.xml><?xml version="1.0" encoding="utf-8"?>
<ds:datastoreItem xmlns:ds="http://schemas.openxmlformats.org/officeDocument/2006/customXml" ds:itemID="{CE55205D-6FE8-443C-B8B7-2ADCBB99921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112</vt:i4>
      </vt:variant>
    </vt:vector>
  </HeadingPairs>
  <TitlesOfParts>
    <vt:vector size="114" baseType="lpstr">
      <vt:lpstr>Attestation</vt:lpstr>
      <vt:lpstr>Leverage &amp; TLAC Leverage Ratios</vt:lpstr>
      <vt:lpstr>DPA_1101</vt:lpstr>
      <vt:lpstr>DPA_1102</vt:lpstr>
      <vt:lpstr>DPA_1103</vt:lpstr>
      <vt:lpstr>DPA_1104</vt:lpstr>
      <vt:lpstr>DPA_1106</vt:lpstr>
      <vt:lpstr>DPA_1107</vt:lpstr>
      <vt:lpstr>DPA_1108</vt:lpstr>
      <vt:lpstr>DPA_1109</vt:lpstr>
      <vt:lpstr>DPA_1110</vt:lpstr>
      <vt:lpstr>DPA_1112</vt:lpstr>
      <vt:lpstr>DPA_1113</vt:lpstr>
      <vt:lpstr>DPA_1114</vt:lpstr>
      <vt:lpstr>DPA_1115</vt:lpstr>
      <vt:lpstr>DPA_1117</vt:lpstr>
      <vt:lpstr>DPA_1118</vt:lpstr>
      <vt:lpstr>DPA_1119</vt:lpstr>
      <vt:lpstr>DPA_1201</vt:lpstr>
      <vt:lpstr>DPA_1202</vt:lpstr>
      <vt:lpstr>DPA_1203</vt:lpstr>
      <vt:lpstr>DPA_1204</vt:lpstr>
      <vt:lpstr>DPA_1205</vt:lpstr>
      <vt:lpstr>DPA_1206</vt:lpstr>
      <vt:lpstr>DPA_1207</vt:lpstr>
      <vt:lpstr>DPA_1301</vt:lpstr>
      <vt:lpstr>DPA_1302</vt:lpstr>
      <vt:lpstr>DPA_1303</vt:lpstr>
      <vt:lpstr>DPA_1304</vt:lpstr>
      <vt:lpstr>DPA_1305</vt:lpstr>
      <vt:lpstr>DPA_1306</vt:lpstr>
      <vt:lpstr>DPA_1307</vt:lpstr>
      <vt:lpstr>DPA_1308</vt:lpstr>
      <vt:lpstr>DPA_1309</vt:lpstr>
      <vt:lpstr>DPA_1310</vt:lpstr>
      <vt:lpstr>DPA_1311</vt:lpstr>
      <vt:lpstr>DPA_1312</vt:lpstr>
      <vt:lpstr>DPA_1313</vt:lpstr>
      <vt:lpstr>DPA_1314</vt:lpstr>
      <vt:lpstr>DPA_1315</vt:lpstr>
      <vt:lpstr>DPA_1401</vt:lpstr>
      <vt:lpstr>DPA_1402</vt:lpstr>
      <vt:lpstr>DPA_1404</vt:lpstr>
      <vt:lpstr>DPA_1405</vt:lpstr>
      <vt:lpstr>DPA_1406</vt:lpstr>
      <vt:lpstr>DPA_1407</vt:lpstr>
      <vt:lpstr>DPA_1408</vt:lpstr>
      <vt:lpstr>DPA_1409</vt:lpstr>
      <vt:lpstr>DPA_1410</vt:lpstr>
      <vt:lpstr>DPA_1411</vt:lpstr>
      <vt:lpstr>DPA_1412</vt:lpstr>
      <vt:lpstr>DPA_1413</vt:lpstr>
      <vt:lpstr>DPA_1414</vt:lpstr>
      <vt:lpstr>DPA_1415</vt:lpstr>
      <vt:lpstr>DPA_1416</vt:lpstr>
      <vt:lpstr>DPA_1417</vt:lpstr>
      <vt:lpstr>DPA_1419</vt:lpstr>
      <vt:lpstr>DPA_1420</vt:lpstr>
      <vt:lpstr>DPA_1421</vt:lpstr>
      <vt:lpstr>DPA_1422</vt:lpstr>
      <vt:lpstr>DPA_1423</vt:lpstr>
      <vt:lpstr>DPA_1424</vt:lpstr>
      <vt:lpstr>DPA_1425</vt:lpstr>
      <vt:lpstr>DPA_1426</vt:lpstr>
      <vt:lpstr>DPA_1427</vt:lpstr>
      <vt:lpstr>DPA_1428</vt:lpstr>
      <vt:lpstr>DPA_1429</vt:lpstr>
      <vt:lpstr>DPA_1431</vt:lpstr>
      <vt:lpstr>DPA_1501</vt:lpstr>
      <vt:lpstr>DPA_1502</vt:lpstr>
      <vt:lpstr>DPA_1503</vt:lpstr>
      <vt:lpstr>DPA_1504</vt:lpstr>
      <vt:lpstr>DPA_1601</vt:lpstr>
      <vt:lpstr>DPA_1602</vt:lpstr>
      <vt:lpstr>DPA_1603</vt:lpstr>
      <vt:lpstr>DPA_1604</vt:lpstr>
      <vt:lpstr>DPA_1605</vt:lpstr>
      <vt:lpstr>DPA_1606</vt:lpstr>
      <vt:lpstr>DPA_2101</vt:lpstr>
      <vt:lpstr>DPA_2102</vt:lpstr>
      <vt:lpstr>DPA_2103</vt:lpstr>
      <vt:lpstr>DPA_2104</vt:lpstr>
      <vt:lpstr>DPA_2105</vt:lpstr>
      <vt:lpstr>DPA_2106</vt:lpstr>
      <vt:lpstr>DPA_2107</vt:lpstr>
      <vt:lpstr>DPA_2108</vt:lpstr>
      <vt:lpstr>DPA_2109</vt:lpstr>
      <vt:lpstr>DPA_2110</vt:lpstr>
      <vt:lpstr>DPA_2114</vt:lpstr>
      <vt:lpstr>DPA_2115</vt:lpstr>
      <vt:lpstr>DPA_2119</vt:lpstr>
      <vt:lpstr>DPA_2120</vt:lpstr>
      <vt:lpstr>DPA_2125</vt:lpstr>
      <vt:lpstr>DPA_2126</vt:lpstr>
      <vt:lpstr>DPA_2127</vt:lpstr>
      <vt:lpstr>DPA_2129</vt:lpstr>
      <vt:lpstr>DPA_2130</vt:lpstr>
      <vt:lpstr>DPA_2131</vt:lpstr>
      <vt:lpstr>DPA_2201</vt:lpstr>
      <vt:lpstr>DPA_2203</vt:lpstr>
      <vt:lpstr>DPA_2205</vt:lpstr>
      <vt:lpstr>DPA_2206</vt:lpstr>
      <vt:lpstr>DPA_2208</vt:lpstr>
      <vt:lpstr>DPA_2210</vt:lpstr>
      <vt:lpstr>DPA_2211</vt:lpstr>
      <vt:lpstr>DPA_2213</vt:lpstr>
      <vt:lpstr>DPA_2215</vt:lpstr>
      <vt:lpstr>DPA_2216</vt:lpstr>
      <vt:lpstr>DPA_2218</vt:lpstr>
      <vt:lpstr>DPA_2220</vt:lpstr>
      <vt:lpstr>DPA_2221</vt:lpstr>
      <vt:lpstr>DPA_2222</vt:lpstr>
      <vt:lpstr>DPA_2223</vt:lpstr>
      <vt:lpstr>DPA_2224</vt:lpstr>
    </vt:vector>
  </TitlesOfParts>
  <Company>OSFI-BSIF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2023_DTI_LRR_Return template_FINAL_Q1 2024_e</dc:title>
  <dc:creator>re-webmaster@osfi-bsif.gc.ca</dc:creator>
  <cp:lastModifiedBy>Gagnon, Carole</cp:lastModifiedBy>
  <cp:lastPrinted>2018-05-03T17:41:26Z</cp:lastPrinted>
  <dcterms:created xsi:type="dcterms:W3CDTF">2014-04-02T18:19:15Z</dcterms:created>
  <dcterms:modified xsi:type="dcterms:W3CDTF">2023-10-18T18:34:48Z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0x0101004C081EED9C90B54F98FF06E55CA4DAAA008CACAF6A43F5184C829F36A35E1E0D1A002D4094F2B62A1F42893CE0251B0E96050074902467E6AC8243AB5184A72B8EE4B4</vt:lpwstr>
  </property>
  <property fmtid="{D5CDD505-2E9C-101B-9397-08002B2CF9AE}" pid="3" name="TemplateUrl">
    <vt:lpwstr/>
  </property>
  <property fmtid="{D5CDD505-2E9C-101B-9397-08002B2CF9AE}" pid="4" name="xd_Signature">
    <vt:bool>false</vt:bool>
  </property>
  <property fmtid="{D5CDD505-2E9C-101B-9397-08002B2CF9AE}" pid="5" name="xd_ProgID">
    <vt:lpwstr/>
  </property>
  <property fmtid="{D5CDD505-2E9C-101B-9397-08002B2CF9AE}" pid="6" name="_dlc_DocIdItemGuid">
    <vt:lpwstr>b2bc88b9-1506-460f-a6f7-1d2a678adf50</vt:lpwstr>
  </property>
  <property fmtid="{D5CDD505-2E9C-101B-9397-08002B2CF9AE}" pid="7" name="URL">
    <vt:lpwstr/>
  </property>
  <property fmtid="{D5CDD505-2E9C-101B-9397-08002B2CF9AE}" pid="8" name="{DFC8691F-2432-4741-B780-3CAE3235A612}">
    <vt:lpwstr>&lt;?xml version="1.0" encoding="utf-16"?&gt;_x000d_
&lt;XmlFileSourceXmlGenerator xmlns:xsd="http://www.w3.org/2001/XMLSchema" xmlns:xsi="http://www.w3.org/2001/XMLSchema-instance"&gt;_x000d_
  &lt;SourceInfoStoreType&gt;LiveLink&lt;/SourceInfoStoreType&gt;_x000d_
  &lt;Url&gt;D:\TDX13A\March31BAA\Liv</vt:lpwstr>
  </property>
  <property fmtid="{D5CDD505-2E9C-101B-9397-08002B2CF9AE}" pid="9" name="OsfiBusinessProcess">
    <vt:lpwstr>75</vt:lpwstr>
  </property>
  <property fmtid="{D5CDD505-2E9C-101B-9397-08002B2CF9AE}" pid="10" name="OsfiFIInformationSystem">
    <vt:lpwstr>1028;#Regulatory Returns System (RRS)|6aa423d8-75f5-4e3d-9be9-a0233e2ca8da</vt:lpwstr>
  </property>
  <property fmtid="{D5CDD505-2E9C-101B-9397-08002B2CF9AE}" pid="11" name="OsfiPAA">
    <vt:lpwstr>2</vt:lpwstr>
  </property>
  <property fmtid="{D5CDD505-2E9C-101B-9397-08002B2CF9AE}" pid="12" name="OsfiFunction">
    <vt:lpwstr>3</vt:lpwstr>
  </property>
  <property fmtid="{D5CDD505-2E9C-101B-9397-08002B2CF9AE}" pid="13" name="OsfiSubFunction">
    <vt:lpwstr>20</vt:lpwstr>
  </property>
  <property fmtid="{D5CDD505-2E9C-101B-9397-08002B2CF9AE}" pid="14" name="OsfiFiscalPeriod">
    <vt:lpwstr/>
  </property>
  <property fmtid="{D5CDD505-2E9C-101B-9397-08002B2CF9AE}" pid="15" name="OsfiMeetingDate">
    <vt:filetime>2017-04-13T13:23:53Z</vt:filetime>
  </property>
  <property fmtid="{D5CDD505-2E9C-101B-9397-08002B2CF9AE}" pid="16" name="OsfiCostCentre">
    <vt:lpwstr>1048</vt:lpwstr>
  </property>
  <property fmtid="{D5CDD505-2E9C-101B-9397-08002B2CF9AE}" pid="17" name="b68f0f40a9244f46b7ca0f5019c2a784">
    <vt:lpwstr>1.1.2 Regulation and Guidance|8aba70de-c32e-44b3-b2d7-271b49c214a9</vt:lpwstr>
  </property>
  <property fmtid="{D5CDD505-2E9C-101B-9397-08002B2CF9AE}" pid="18" name="OsfiCheckedOutDate">
    <vt:filetime>2017-06-07T17:35:44Z</vt:filetime>
  </property>
  <property fmtid="{D5CDD505-2E9C-101B-9397-08002B2CF9AE}" pid="19" name="OsfiIndustryType">
    <vt:lpwstr>28;#DTI|6a02b7f8-a52d-4048-abf2-fb5f1ab9ba2b;#76;#Banks|4690d11e-867f-4550-aedf-9341bb021659;#317;#Trust ＆ Loans|78be00e6-9db4-4ff3-afd3-f1e031e4f634</vt:lpwstr>
  </property>
  <property fmtid="{D5CDD505-2E9C-101B-9397-08002B2CF9AE}" pid="20" name="OsfiSecondaryRegulations">
    <vt:lpwstr/>
  </property>
  <property fmtid="{D5CDD505-2E9C-101B-9397-08002B2CF9AE}" pid="21" name="OsfiSecondaryOSFIGuidance">
    <vt:lpwstr/>
  </property>
  <property fmtid="{D5CDD505-2E9C-101B-9397-08002B2CF9AE}" pid="22" name="OsfiGuidanceCategory">
    <vt:lpwstr>952</vt:lpwstr>
  </property>
  <property fmtid="{D5CDD505-2E9C-101B-9397-08002B2CF9AE}" pid="23" name="OsfiInstrumentType">
    <vt:lpwstr>687</vt:lpwstr>
  </property>
  <property fmtid="{D5CDD505-2E9C-101B-9397-08002B2CF9AE}" pid="24" name="OsfiOSFIGuidance">
    <vt:lpwstr>1138</vt:lpwstr>
  </property>
  <property fmtid="{D5CDD505-2E9C-101B-9397-08002B2CF9AE}" pid="25" name="OsfiReturnType">
    <vt:lpwstr>1216</vt:lpwstr>
  </property>
  <property fmtid="{D5CDD505-2E9C-101B-9397-08002B2CF9AE}" pid="26" name="OsfiSecondaryActsandSections">
    <vt:lpwstr/>
  </property>
  <property fmtid="{D5CDD505-2E9C-101B-9397-08002B2CF9AE}" pid="27" name="OsfiFIExternalOrganization">
    <vt:lpwstr/>
  </property>
  <property fmtid="{D5CDD505-2E9C-101B-9397-08002B2CF9AE}" pid="28" name="OsfiSubProgram">
    <vt:lpwstr>19</vt:lpwstr>
  </property>
  <property fmtid="{D5CDD505-2E9C-101B-9397-08002B2CF9AE}" pid="29" name="OsfiFITopics">
    <vt:lpwstr/>
  </property>
  <property fmtid="{D5CDD505-2E9C-101B-9397-08002B2CF9AE}" pid="30" name="OsfiPrimaryActandSection">
    <vt:lpwstr/>
  </property>
  <property fmtid="{D5CDD505-2E9C-101B-9397-08002B2CF9AE}" pid="31" name="OsfiFIStandards">
    <vt:lpwstr/>
  </property>
  <property fmtid="{D5CDD505-2E9C-101B-9397-08002B2CF9AE}" pid="32" name="OsfiRegulations">
    <vt:lpwstr/>
  </property>
  <property fmtid="{D5CDD505-2E9C-101B-9397-08002B2CF9AE}" pid="33" name="Order">
    <vt:r8>654700</vt:r8>
  </property>
  <property fmtid="{D5CDD505-2E9C-101B-9397-08002B2CF9AE}" pid="34" name="VariationsItemGroupID">
    <vt:lpwstr>d09a9a3b-e166-4c75-b8de-3091aad40c1b</vt:lpwstr>
  </property>
  <property fmtid="{D5CDD505-2E9C-101B-9397-08002B2CF9AE}" pid="35" name="_docset_NoMedatataSyncRequired">
    <vt:lpwstr>False</vt:lpwstr>
  </property>
  <property fmtid="{D5CDD505-2E9C-101B-9397-08002B2CF9AE}" pid="36" name="p213ed7f1c384e76b1e6db419627f072">
    <vt:lpwstr/>
  </property>
</Properties>
</file>