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pace.osfi-bsif.gc.ca/sites/ficore/OsfiPEG/LR DTI Leverage Requirements Return Templates/"/>
    </mc:Choice>
  </mc:AlternateContent>
  <xr:revisionPtr revIDLastSave="0" documentId="13_ncr:1_{E2B1C8B1-11E9-4051-997B-3DF9928F79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estation" sheetId="7" r:id="rId1"/>
    <sheet name="Ratio_de_levie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0">[2]table!#REF!</definedName>
    <definedName name="\Q">[2]table!#REF!</definedName>
    <definedName name="\R" localSheetId="0">[2]table!#REF!</definedName>
    <definedName name="\R">[2]table!#REF!</definedName>
    <definedName name="\Z" localSheetId="0">[2]table!#REF!</definedName>
    <definedName name="\Z">[2]table!#REF!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 localSheetId="0">#REF!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1" hidden="1">#REF!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localSheetId="0" hidden="1">#REF!</definedName>
    <definedName name="_Fill" hidden="1">#REF!</definedName>
    <definedName name="_Filll" hidden="1">#REF!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Regression_Int" localSheetId="0" hidden="1">1</definedName>
    <definedName name="_Sort" hidden="1">#REF!</definedName>
    <definedName name="_Sort2" hidden="1">#REF!</definedName>
    <definedName name="a">#REF!</definedName>
    <definedName name="abd">'[4]Matrix (all or red_int) Test #1'!#REF!</definedName>
    <definedName name="ads">'[4]Matrix (all or red_int) Test #1'!#REF!</definedName>
    <definedName name="ALL_PAGES">'[5]GWL CANADA:CIINP'!$A$1:$I$24</definedName>
    <definedName name="angie" localSheetId="0">#N/A</definedName>
    <definedName name="angie">#N/A</definedName>
    <definedName name="anscount" hidden="1">1</definedName>
    <definedName name="asd">#REF!</definedName>
    <definedName name="asdf">#REF!</definedName>
    <definedName name="Asset">#REF!</definedName>
    <definedName name="Asset2">'[4]Matrix (all or red_int) Test #1'!#REF!</definedName>
    <definedName name="AssetNP">#REF!</definedName>
    <definedName name="C_1_Ci" localSheetId="0">'[6]50010'!#REF!</definedName>
    <definedName name="C_1_Ci">'[6]50010'!#REF!</definedName>
    <definedName name="C_1_Cii" localSheetId="0">'[6]50010'!#REF!</definedName>
    <definedName name="C_1_Cii">'[6]50010'!#REF!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 localSheetId="0">#REF!</definedName>
    <definedName name="Company_Name">#REF!</definedName>
    <definedName name="COVER">#N/A</definedName>
    <definedName name="D2040010121">#REF!</definedName>
    <definedName name="data">[7]data!$A$2:$D$466</definedName>
    <definedName name="dataAMF">[7]dataAMF!$A$2:$D$93</definedName>
    <definedName name="DataMR">#REF!</definedName>
    <definedName name="DataRange">#REF!</definedName>
    <definedName name="DataRange2">#REF!</definedName>
    <definedName name="Date" localSheetId="0">#REF!</definedName>
    <definedName name="Date">#REF!</definedName>
    <definedName name="Derivatives" localSheetId="0">#REF!</definedName>
    <definedName name="Derivatives">#REF!</definedName>
    <definedName name="DPA_1101">Ratio_de_levier!$H$10</definedName>
    <definedName name="DPA_1102">Ratio_de_levier!$H$11</definedName>
    <definedName name="DPA_1103">Ratio_de_levier!$H$12</definedName>
    <definedName name="DPA_1104">Ratio_de_levier!$H$16</definedName>
    <definedName name="DPA_1105">Ratio_de_levier!#REF!</definedName>
    <definedName name="DPA_1106">Ratio_de_levier!$H$17</definedName>
    <definedName name="DPA_1107">Ratio_de_levier!$H$18</definedName>
    <definedName name="DPA_1108">Ratio_de_levier!$J$10</definedName>
    <definedName name="DPA_1109">Ratio_de_levier!$J$11</definedName>
    <definedName name="DPA_1110">Ratio_de_levier!$J$12</definedName>
    <definedName name="DPA_1111">'[1]Leverage &amp; TLAC Leverage Ratios'!#REF!</definedName>
    <definedName name="DPA_1112">Ratio_de_levier!$J$13</definedName>
    <definedName name="DPA_1113">Ratio_de_levier!$J$14</definedName>
    <definedName name="DPA_1114">Ratio_de_levier!$J$15</definedName>
    <definedName name="DPA_1115">Ratio_de_levier!$J$16</definedName>
    <definedName name="DPA_1116">Ratio_de_levier!#REF!</definedName>
    <definedName name="DPA_1117">Ratio_de_levier!$J$17</definedName>
    <definedName name="DPA_1118">Ratio_de_levier!$J$18</definedName>
    <definedName name="DPA_1119">Ratio_de_levier!$J$19</definedName>
    <definedName name="DPA_1201">Ratio_de_levier!$H$23</definedName>
    <definedName name="DPA_1202">Ratio_de_levier!$H$24</definedName>
    <definedName name="DPA_1203">Ratio_de_levier!$H$25</definedName>
    <definedName name="DPA_1204">Ratio_de_levier!$H$26</definedName>
    <definedName name="DPA_1205">Ratio_de_levier!$H$27</definedName>
    <definedName name="DPA_1206">Ratio_de_levier!$H$28</definedName>
    <definedName name="DPA_1207">Ratio_de_levier!$H$29</definedName>
    <definedName name="DPA_1301">Ratio_de_levier!$H$33</definedName>
    <definedName name="DPA_1302">Ratio_de_levier!$H$35</definedName>
    <definedName name="DPA_1303">Ratio_de_levier!$J$34</definedName>
    <definedName name="DPA_1304">Ratio_de_levier!$J$35</definedName>
    <definedName name="DPA_1305">Ratio_de_levier!$L$34</definedName>
    <definedName name="DPA_1306">Ratio_de_levier!$L$35</definedName>
    <definedName name="DPA_1307">Ratio_de_levier!$N$34</definedName>
    <definedName name="DPA_1308">Ratio_de_levier!$N$35</definedName>
    <definedName name="DPA_1309">Ratio_de_levier!$N$36</definedName>
    <definedName name="DPA_1310">Ratio_de_levier!$N$37</definedName>
    <definedName name="DPA_1311">Ratio_de_levier!$P$33</definedName>
    <definedName name="DPA_1312">Ratio_de_levier!$P$34</definedName>
    <definedName name="DPA_1313">Ratio_de_levier!$P$35</definedName>
    <definedName name="DPA_1314">Ratio_de_levier!$P$36</definedName>
    <definedName name="DPA_1315">Ratio_de_levier!$P$37</definedName>
    <definedName name="DPA_1401">Ratio_de_levier!$H$41</definedName>
    <definedName name="DPA_1402">Ratio_de_levier!$H$42</definedName>
    <definedName name="DPA_1403">Ratio_de_levier!#REF!</definedName>
    <definedName name="DPA_1404">Ratio_de_levier!$H$43</definedName>
    <definedName name="DPA_1405">Ratio_de_levier!$H$44</definedName>
    <definedName name="DPA_1406">Ratio_de_levier!$H$47</definedName>
    <definedName name="DPA_1407">Ratio_de_levier!$H$48</definedName>
    <definedName name="DPA_1408">Ratio_de_levier!$H$49</definedName>
    <definedName name="DPA_1409">Ratio_de_levier!$H$50</definedName>
    <definedName name="DPA_1410">Ratio_de_levier!$H$51</definedName>
    <definedName name="DPA_1411">Ratio_de_levier!$H$52</definedName>
    <definedName name="DPA_1412">Ratio_de_levier!$H$53</definedName>
    <definedName name="DPA_1413">Ratio_de_levier!$H$54</definedName>
    <definedName name="DPA_1414">Ratio_de_levier!$H$55</definedName>
    <definedName name="DPA_1415">Ratio_de_levier!$H$56</definedName>
    <definedName name="DPA_1416">Ratio_de_levier!$L$41</definedName>
    <definedName name="DPA_1417">Ratio_de_levier!$L$42</definedName>
    <definedName name="DPA_1418">Ratio_de_levier!#REF!</definedName>
    <definedName name="DPA_1419">Ratio_de_levier!$L$43</definedName>
    <definedName name="DPA_1420">Ratio_de_levier!$L$44</definedName>
    <definedName name="DPA_1421">Ratio_de_levier!$L$47</definedName>
    <definedName name="DPA_1422">Ratio_de_levier!$L$48</definedName>
    <definedName name="DPA_1423">Ratio_de_levier!$L$49</definedName>
    <definedName name="DPA_1424">Ratio_de_levier!$L$50</definedName>
    <definedName name="DPA_1425">Ratio_de_levier!$L$51</definedName>
    <definedName name="DPA_1426">Ratio_de_levier!$L$52</definedName>
    <definedName name="DPA_1427">Ratio_de_levier!$L$53</definedName>
    <definedName name="DPA_1428">Ratio_de_levier!$L$54</definedName>
    <definedName name="DPA_1429">Ratio_de_levier!$L$55</definedName>
    <definedName name="DPA_1430">Ratio_de_levier!#REF!</definedName>
    <definedName name="DPA_1431">Ratio_de_levier!$L$56</definedName>
    <definedName name="DPA_1501">Ratio_de_levier!$H$59</definedName>
    <definedName name="DPA_1502">Ratio_de_levier!$H$60</definedName>
    <definedName name="DPA_1503">Ratio_de_levier!$H$61</definedName>
    <definedName name="DPA_1504">Ratio_de_levier!$H$63</definedName>
    <definedName name="DPA_1505">Ratio_de_levier!$H$65</definedName>
    <definedName name="DPA_1506">Ratio_de_levier!$H$66</definedName>
    <definedName name="DPA_1507">Ratio_de_levier!$H$67</definedName>
    <definedName name="DPA_1508">Ratio_de_levier!$H$64</definedName>
    <definedName name="DPA_1601">Ratio_de_levier!$H$70</definedName>
    <definedName name="DPA_1602">Ratio_de_levier!$H$71</definedName>
    <definedName name="DPA_1603">Ratio_de_levier!$H$72</definedName>
    <definedName name="DPA_1604">Ratio_de_levier!$H$73</definedName>
    <definedName name="DPA_1605">Ratio_de_levier!$H$75</definedName>
    <definedName name="DPA_1606">Ratio_de_levier!$H$76</definedName>
    <definedName name="DPA_2101">Ratio_de_levier!$H$85</definedName>
    <definedName name="DPA_2102">Ratio_de_levier!$H$86</definedName>
    <definedName name="DPA_2103">Ratio_de_levier!$H$87</definedName>
    <definedName name="DPA_2104">Ratio_de_levier!$J$85</definedName>
    <definedName name="DPA_2105">Ratio_de_levier!$J$86</definedName>
    <definedName name="DPA_2106">Ratio_de_levier!$J$87</definedName>
    <definedName name="DPA_2107">Ratio_de_levier!$L$85</definedName>
    <definedName name="DPA_2108">Ratio_de_levier!$L$86</definedName>
    <definedName name="DPA_2109">Ratio_de_levier!$L$87</definedName>
    <definedName name="DPA_2110">Ratio_de_levier!$L$88</definedName>
    <definedName name="DPA_2111">'[1]Leverage &amp; TLAC Leverage Ratios'!#REF!</definedName>
    <definedName name="DPA_2112">Ratio_de_levier!#REF!</definedName>
    <definedName name="DPA_2113">'[1]Leverage &amp; TLAC Leverage Ratios'!#REF!</definedName>
    <definedName name="DPA_2114">Ratio_de_levier!$H$91</definedName>
    <definedName name="DPA_2115">Ratio_de_levier!$H$92</definedName>
    <definedName name="DPA_2116">Ratio_de_levier!#REF!</definedName>
    <definedName name="DPA_2117">Ratio_de_levier!#REF!</definedName>
    <definedName name="DPA_2118">Ratio_de_levier!#REF!</definedName>
    <definedName name="DPA_2119">Ratio_de_levier!$J$91</definedName>
    <definedName name="DPA_2120">Ratio_de_levier!$J$92</definedName>
    <definedName name="DPA_2121">Ratio_de_levier!#REF!</definedName>
    <definedName name="DPA_2122">Ratio_de_levier!#REF!</definedName>
    <definedName name="DPA_2123">Ratio_de_levier!#REF!</definedName>
    <definedName name="DPA_2124">Ratio_de_levier!#REF!</definedName>
    <definedName name="DPA_2125">Ratio_de_levier!$L$90</definedName>
    <definedName name="DPA_2126">Ratio_de_levier!$L$91</definedName>
    <definedName name="DPA_2127">Ratio_de_levier!$L$92</definedName>
    <definedName name="DPA_2128">Ratio_de_levier!#REF!</definedName>
    <definedName name="DPA_2129">Ratio_de_levier!$L$93</definedName>
    <definedName name="DPA_2130">Ratio_de_levier!$H$90</definedName>
    <definedName name="DPA_2131">Ratio_de_levier!$J$90</definedName>
    <definedName name="DPA_2201">Ratio_de_levier!$H$99</definedName>
    <definedName name="DPA_2202">Ratio_de_levier!#REF!</definedName>
    <definedName name="DPA_2203">Ratio_de_levier!$H$100</definedName>
    <definedName name="DPA_2204">Ratio_de_levier!#REF!</definedName>
    <definedName name="DPA_2205">Ratio_de_levier!$H$101</definedName>
    <definedName name="DPA_2206">Ratio_de_levier!$J$99</definedName>
    <definedName name="DPA_2207">Ratio_de_levier!#REF!</definedName>
    <definedName name="DPA_2208">Ratio_de_levier!$J$100</definedName>
    <definedName name="DPA_2209">Ratio_de_levier!#REF!</definedName>
    <definedName name="DPA_2210">Ratio_de_levier!$J$101</definedName>
    <definedName name="DPA_2211">Ratio_de_levier!$L$99</definedName>
    <definedName name="DPA_2212">Ratio_de_levier!#REF!</definedName>
    <definedName name="DPA_2213">Ratio_de_levier!$L$100</definedName>
    <definedName name="DPA_2214">Ratio_de_levier!#REF!</definedName>
    <definedName name="DPA_2215">Ratio_de_levier!$L$101</definedName>
    <definedName name="DPA_2216">Ratio_de_levier!$N$99</definedName>
    <definedName name="DPA_2217">Ratio_de_levier!#REF!</definedName>
    <definedName name="DPA_2218">Ratio_de_levier!$N$100</definedName>
    <definedName name="DPA_2219">Ratio_de_levier!#REF!</definedName>
    <definedName name="DPA_2220">Ratio_de_levier!$N$101</definedName>
    <definedName name="DPA_2221">Ratio_de_levier!$N$103</definedName>
    <definedName name="DPA_2222">Ratio_de_levier!$N$105</definedName>
    <definedName name="DPA_22222222">#REF!</definedName>
    <definedName name="DPA_2223">Ratio_de_levier!$N$106</definedName>
    <definedName name="DPA_2224">Ratio_de_levier!$N$107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'[8]FT15.Tables'!$C$21:$C$26</definedName>
    <definedName name="FT15.ICS.NLSegm">'[8]FT15.Tables'!$C$104:$C$110</definedName>
    <definedName name="FT15.IndexSheet">'[8]FT15.Index'!$A$1</definedName>
    <definedName name="FT15.LSegm">'[8]FT15.Tables'!$C$66:$C$81</definedName>
    <definedName name="FT15.ReportingPhases">'[8]FT15.Tables'!$C$10:$C$12</definedName>
    <definedName name="FT15.ReportingUnits">'[8]FT15.Tables'!$C$4:$C$7</definedName>
    <definedName name="FT15.SpecificCurrencies">'[8]FT15.Tables'!$C$29:$C$63</definedName>
    <definedName name="helen" localSheetId="0">#N/A</definedName>
    <definedName name="helen">#N/A</definedName>
    <definedName name="hj">'[4]Matrix (all or red_int) Test #1'!#REF!</definedName>
    <definedName name="ICS.Market.Corr">'[8]ICS.Market risk'!$P$12:$V$18</definedName>
    <definedName name="Insurer">#REF!</definedName>
    <definedName name="karen" localSheetId="0">#N/A</definedName>
    <definedName name="karen">#N/A</definedName>
    <definedName name="Lapse_Risk_A" localSheetId="0">#REF!</definedName>
    <definedName name="Lapse_Risk_A">#REF!</definedName>
    <definedName name="Lapse_Risk_B" localSheetId="0">#REF!</definedName>
    <definedName name="Lapse_Risk_B">#REF!</definedName>
    <definedName name="Lapse_Risk_C" localSheetId="0">#REF!</definedName>
    <definedName name="Lapse_Risk_C">#REF!</definedName>
    <definedName name="Lapse_Risk_D" localSheetId="0">#REF!</definedName>
    <definedName name="Lapse_Risk_D">#REF!</definedName>
    <definedName name="LapseSupport">#REF!</definedName>
    <definedName name="LapseSupportNP">#REF!</definedName>
    <definedName name="line_A_2B" localSheetId="0">'[6]25010'!#REF!</definedName>
    <definedName name="line_A_2B">'[6]25010'!#REF!</definedName>
    <definedName name="line_B_2B" localSheetId="0">'[6]25010'!#REF!</definedName>
    <definedName name="line_B_2B">'[6]25010'!#REF!</definedName>
    <definedName name="line_C_2B" localSheetId="0">'[6]25010'!#REF!</definedName>
    <definedName name="line_C_2B">'[6]25010'!#REF!</definedName>
    <definedName name="line_D_2B" localSheetId="0">'[6]25010'!#REF!</definedName>
    <definedName name="line_D_2B">'[6]25010'!#REF!</definedName>
    <definedName name="line_E_2B" localSheetId="0">'[6]25010'!#REF!</definedName>
    <definedName name="line_E_2B">'[6]25010'!#REF!</definedName>
    <definedName name="line_F_2B" localSheetId="0">'[6]25010'!#REF!</definedName>
    <definedName name="line_F_2B">'[6]25010'!#REF!</definedName>
    <definedName name="line_G_2B" localSheetId="0">'[6]25010'!#REF!</definedName>
    <definedName name="line_G_2B">'[6]25010'!#REF!</definedName>
    <definedName name="line_L" localSheetId="0">'[6]25010'!#REF!</definedName>
    <definedName name="line_L">'[6]25010'!#REF!</definedName>
    <definedName name="line_M" localSheetId="0">'[9]20.020'!#REF!</definedName>
    <definedName name="line_M">'[9]20.020'!#REF!</definedName>
    <definedName name="line_p" localSheetId="0">'[6]25010'!#REF!</definedName>
    <definedName name="line_p">'[6]25010'!#REF!</definedName>
    <definedName name="line_U" localSheetId="0">'[9]20.020'!#REF!</definedName>
    <definedName name="line_U">'[9]20.020'!#REF!</definedName>
    <definedName name="line_V" localSheetId="0">'[9]20.020'!#REF!</definedName>
    <definedName name="line_V">'[9]20.020'!#REF!</definedName>
    <definedName name="LongevityNP">#REF!</definedName>
    <definedName name="LYTB">'[10]Carry Forward'!#REF!</definedName>
    <definedName name="MODEL">'[10]Cover page:95000A'!$A$1:$V$242</definedName>
    <definedName name="morb_index" localSheetId="0">MATCH(Attestation!morb_req_comp,#REF!,1)</definedName>
    <definedName name="morb_index">MATCH([11]!morb_req_comp,#REF!,1)</definedName>
    <definedName name="morb_req_comp" localSheetId="0">#REF!</definedName>
    <definedName name="morb_req_comp">#REF!</definedName>
    <definedName name="mort_index" localSheetId="0">MATCH(Attestation!mort_req_comp,#REF!,1)</definedName>
    <definedName name="mort_index">MATCH([11]!mort_req_comp,#REF!,1)</definedName>
    <definedName name="mort_req_comp" localSheetId="0">#REF!+#REF!</definedName>
    <definedName name="mort_req_comp">#REF!+#REF!</definedName>
    <definedName name="MortalityNP">#REF!</definedName>
    <definedName name="nancy" localSheetId="0">MATCH(Attestation!mort_req_comp,#REF!,1)</definedName>
    <definedName name="nancy">MATCH([11]!mort_req_comp,#REF!,1)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'[12]10001'!#REF!</definedName>
    <definedName name="PAGE1002">'[13]1002'!#REF!</definedName>
    <definedName name="PAGE1010">'[14]10010'!#REF!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'[15]20046'!#REF!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'[10]Cover page:87080'!$A$1</definedName>
    <definedName name="PrincipalLossAbsorbency">#REF!</definedName>
    <definedName name="PriorLinks" localSheetId="0">#REF!</definedName>
    <definedName name="PriorLinks">#REF!</definedName>
    <definedName name="Quarter">[16]Input!$B$2</definedName>
    <definedName name="Ratio_and_ACM_Calculation">'[17]1 Ratio and ACM Cal''n'!$A$1</definedName>
    <definedName name="renee" localSheetId="0">#N/A</definedName>
    <definedName name="renee">#N/A</definedName>
    <definedName name="RetrieveDate">#REF!</definedName>
    <definedName name="RF20200101">[18]LIABILITIES!#REF!</definedName>
    <definedName name="RF20200103">[18]LIABILITIES!#REF!</definedName>
    <definedName name="RF20200201">[18]LIABILITIES!#REF!</definedName>
    <definedName name="RF20200203">[18]LIABILITIES!#REF!</definedName>
    <definedName name="RF20200301">[18]LIABILITIES!#REF!</definedName>
    <definedName name="RF20200303">[18]LIABILITIES!#REF!</definedName>
    <definedName name="RF20200401">[18]LIABILITIES!#REF!</definedName>
    <definedName name="RF20200403">[18]LIABILITIES!#REF!</definedName>
    <definedName name="RF20200501">[18]LIABILITIES!#REF!</definedName>
    <definedName name="RF20200503">[18]LIABILITIES!#REF!</definedName>
    <definedName name="RF20200601">[18]LIABILITIES!#REF!</definedName>
    <definedName name="RF20200603">[18]LIABILITIES!#REF!</definedName>
    <definedName name="RF20200701">[18]LIABILITIES!#REF!</definedName>
    <definedName name="RF20200703">[18]LIABILITIES!#REF!</definedName>
    <definedName name="RF20200801">[18]LIABILITIES!#REF!</definedName>
    <definedName name="RF20200803">[18]LIABILITIES!#REF!</definedName>
    <definedName name="RF20200901">[18]LIABILITIES!#REF!</definedName>
    <definedName name="RF20200903">[18]LIABILITIES!#REF!</definedName>
    <definedName name="RF20201001">[18]LIABILITIES!#REF!</definedName>
    <definedName name="RF20201003">[18]LIABILITIES!#REF!</definedName>
    <definedName name="RF20201101">[18]LIABILITIES!#REF!</definedName>
    <definedName name="RF20201103">[18]LIABILITIES!#REF!</definedName>
    <definedName name="RF20201201">[18]LIABILITIES!#REF!</definedName>
    <definedName name="RF20201203">[18]LIABILITIES!#REF!</definedName>
    <definedName name="RF20201301">[18]LIABILITIES!#REF!</definedName>
    <definedName name="RF20201303">[18]LIABILITIES!#REF!</definedName>
    <definedName name="RF20201401">[18]LIABILITIES!#REF!</definedName>
    <definedName name="RF20201403">[18]LIABILITIES!#REF!</definedName>
    <definedName name="RF20201501">[18]LIABILITIES!#REF!</definedName>
    <definedName name="RF20201503">[18]LIABILITIES!#REF!</definedName>
    <definedName name="RF20201601">[18]LIABILITIES!#REF!</definedName>
    <definedName name="RF20201603">[18]LIABILITIES!#REF!</definedName>
    <definedName name="RF20202101">[18]LIABILITIES!#REF!</definedName>
    <definedName name="RF20202103">[18]LIABILITIES!#REF!</definedName>
    <definedName name="RF20202801">[18]LIABILITIES!#REF!</definedName>
    <definedName name="RF20202803">[18]LIABILITIES!#REF!</definedName>
    <definedName name="RF20202901">[18]LIABILITIES!#REF!</definedName>
    <definedName name="RF20202903">[18]LIABILITIES!#REF!</definedName>
    <definedName name="RF20203001">[18]LIABILITIES!#REF!</definedName>
    <definedName name="RF20203003">[18]LIABILITIES!#REF!</definedName>
    <definedName name="RF20203101">[18]LIABILITIES!#REF!</definedName>
    <definedName name="RF20203103">[18]LIABILITIES!#REF!</definedName>
    <definedName name="RF20204001">[18]LIABILITIES!#REF!</definedName>
    <definedName name="RF20204003">[18]LIABILITIES!#REF!</definedName>
    <definedName name="RF20204101">[18]LIABILITIES!#REF!</definedName>
    <definedName name="RF20204103">[18]LIABILITIES!#REF!</definedName>
    <definedName name="RF20204201">[18]LIABILITIES!#REF!</definedName>
    <definedName name="RF20204203">[18]LIABILITIES!#REF!</definedName>
    <definedName name="RF20204301">[18]LIABILITIES!#REF!</definedName>
    <definedName name="RF20204303">[18]LIABILITIES!#REF!</definedName>
    <definedName name="RF20204401">[18]LIABILITIES!#REF!</definedName>
    <definedName name="RF20204403">[18]LIABILITIES!#REF!</definedName>
    <definedName name="RF20204501">[18]LIABILITIES!#REF!</definedName>
    <definedName name="RF20204503">[18]LIABILITIES!#REF!</definedName>
    <definedName name="RF20204901">[18]LIABILITIES!#REF!</definedName>
    <definedName name="RF20204903">[18]LIABILITIES!#REF!</definedName>
    <definedName name="RF20208901">[18]LIABILITIES!#REF!</definedName>
    <definedName name="RF20208903">[18]LIABILITIES!#REF!</definedName>
    <definedName name="sdas">#REF!</definedName>
    <definedName name="sds">#REF!</definedName>
    <definedName name="SFF" localSheetId="0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[19]Summary!$C$35</definedName>
    <definedName name="Validation" localSheetId="0">#REF!</definedName>
    <definedName name="Validation">#REF!</definedName>
    <definedName name="Version">'[8]Read-Me'!$A$1</definedName>
    <definedName name="ww">'[4]Matrix (all or red_int) Test #1'!#REF!</definedName>
    <definedName name="Year">[16]Input!$B$3</definedName>
    <definedName name="Zone_impr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3" l="1"/>
  <c r="H56" i="3" l="1"/>
  <c r="L46" i="3"/>
  <c r="L45" i="3"/>
  <c r="J18" i="3"/>
  <c r="H18" i="3"/>
  <c r="L47" i="3" l="1"/>
  <c r="L48" i="3"/>
  <c r="L90" i="3" l="1"/>
  <c r="L85" i="3"/>
  <c r="N101" i="3" l="1"/>
  <c r="L101" i="3"/>
  <c r="J101" i="3"/>
  <c r="H101" i="3"/>
  <c r="L91" i="3" l="1"/>
  <c r="L86" i="3"/>
  <c r="N107" i="3"/>
  <c r="H28" i="3" s="1"/>
  <c r="L55" i="3"/>
  <c r="L54" i="3"/>
  <c r="L53" i="3"/>
  <c r="L52" i="3"/>
  <c r="L51" i="3"/>
  <c r="L50" i="3"/>
  <c r="L49" i="3"/>
  <c r="L44" i="3"/>
  <c r="L43" i="3"/>
  <c r="L42" i="3"/>
  <c r="L41" i="3"/>
  <c r="P36" i="3"/>
  <c r="N36" i="3"/>
  <c r="L56" i="3" l="1"/>
  <c r="H92" i="3"/>
  <c r="L92" i="3" s="1"/>
  <c r="L93" i="3" s="1"/>
  <c r="H24" i="3" s="1"/>
  <c r="H87" i="3"/>
  <c r="L87" i="3" s="1"/>
  <c r="L88" i="3" s="1"/>
  <c r="H23" i="3" s="1"/>
  <c r="H29" i="3" l="1"/>
  <c r="H59" i="3" s="1"/>
  <c r="H61" i="3" l="1"/>
  <c r="H66" i="3"/>
</calcChain>
</file>

<file path=xl/sharedStrings.xml><?xml version="1.0" encoding="utf-8"?>
<sst xmlns="http://schemas.openxmlformats.org/spreadsheetml/2006/main" count="150" uniqueCount="140">
  <si>
    <t>(en milliers de dollars canadiens)</t>
  </si>
  <si>
    <t>Section 1 - Calcul du ratio de levier</t>
  </si>
  <si>
    <t>Valeur comptable au bilan</t>
  </si>
  <si>
    <t>Dérivés</t>
  </si>
  <si>
    <t>Montants des actifs déduits du calcul des fonds propres de catégorie 1 « tout compris » de Bâle III</t>
  </si>
  <si>
    <t>Espace réservé</t>
  </si>
  <si>
    <t>2. Expositions sur dérivés</t>
  </si>
  <si>
    <t>Dérivés non couverts par un contrat de compensation bilatérale admissible</t>
  </si>
  <si>
    <t>DÉCLARATION DU RATIO DE LEVIER</t>
  </si>
  <si>
    <t>1. Éléments du bilan</t>
  </si>
  <si>
    <t>Actifs au bilan aux fins du ratio de levier</t>
  </si>
  <si>
    <t xml:space="preserve">Sommes à recevoir au titre de la marge pour variation des liquidités prévue dans les opérations sur dérivés </t>
  </si>
  <si>
    <t>Volet exonéré d'une CC sur les expositions du portefeuille compensées par le client (marge initiale)</t>
  </si>
  <si>
    <t>Dérivés couverts par un contrat de compensation bilatérale admissible</t>
  </si>
  <si>
    <t>CR du volet exonéré des expositions du portefeuille compensées par le client</t>
  </si>
  <si>
    <t>EPF du volet exonéré des expositions du portefeuille compensées par le client</t>
  </si>
  <si>
    <t>Exposition notionnelle nette pour les dérivés de crédit souscrits</t>
  </si>
  <si>
    <t>Total – Expositions sur dérivés</t>
  </si>
  <si>
    <t>AA de la section 2</t>
  </si>
  <si>
    <t>BB de la section 2</t>
  </si>
  <si>
    <t>CC de la section 2</t>
  </si>
  <si>
    <t>Montant notionnel</t>
  </si>
  <si>
    <t>Exposition au risque de contrepartie</t>
  </si>
  <si>
    <t>Valeur comptable 
au bilan</t>
  </si>
  <si>
    <t>4. Éléments hors bilan</t>
  </si>
  <si>
    <t xml:space="preserve">Montant notionnel </t>
  </si>
  <si>
    <t>Total des expositions hors bilan</t>
  </si>
  <si>
    <t>Expositions totales</t>
  </si>
  <si>
    <t>Fonds propres de catégorie 1</t>
  </si>
  <si>
    <t>Ratio de levier  (%)</t>
  </si>
  <si>
    <t>Ratio de levier autorisé (%)</t>
  </si>
  <si>
    <t>6. Rapprochement avec le bilan</t>
  </si>
  <si>
    <t>Actifs liés aux filiales déconsolidées</t>
  </si>
  <si>
    <t>Actifs au bilan consolidé aux fins comptables</t>
  </si>
  <si>
    <t>Participations dans des filiales déconsolidées</t>
  </si>
  <si>
    <t>Soldes exigibles au titre des filiales déconsolidées</t>
  </si>
  <si>
    <t>Actifs au bilan aux fins du ratio de levier – Valeur comptable</t>
  </si>
  <si>
    <t xml:space="preserve">Section 2 - Calcul des expositions sur dérivés </t>
  </si>
  <si>
    <t>Contrats sur dérivés financiers</t>
  </si>
  <si>
    <t>Total des contrats</t>
  </si>
  <si>
    <t>(A) Expositions sur un dérivé unique non couvertes par un contrat de compensation admissible</t>
  </si>
  <si>
    <t>(i) Coût de remplacement</t>
  </si>
  <si>
    <t>Coût de remplacement, montants notionnels et majoration pour exposition potentielle future (EPF)</t>
  </si>
  <si>
    <t>(ii) Montants notionnels</t>
  </si>
  <si>
    <t xml:space="preserve">(iv) Exposition sur un dérivé unique </t>
  </si>
  <si>
    <t xml:space="preserve">(ii) Montants notionnels </t>
  </si>
  <si>
    <t xml:space="preserve">(v) Exposition pour les dérivés compensés </t>
  </si>
  <si>
    <t>BB - Reporter à la section 1</t>
  </si>
  <si>
    <t>AA - Reporter à la section 1</t>
  </si>
  <si>
    <t>(B) Expositions sur dérivés couvertes par un contrat de compensation admissible</t>
  </si>
  <si>
    <t>(B) Équivalence de trésorerie</t>
  </si>
  <si>
    <t>Acheteur de la protection</t>
  </si>
  <si>
    <t>Dérivés uniques</t>
  </si>
  <si>
    <t>Vendeur de la protection</t>
  </si>
  <si>
    <t>Dérivés admissibles à une compensation</t>
  </si>
  <si>
    <t>(i) Swaps sur rendement total</t>
  </si>
  <si>
    <t xml:space="preserve">(i) Total des dérivés de crédit souscrits – Montant notionnel </t>
  </si>
  <si>
    <t>(ii) Compensations admissibles :</t>
  </si>
  <si>
    <t xml:space="preserve">Ajustement de la juste valeur des fonds propres de catégorie 1 </t>
  </si>
  <si>
    <t>Dérivés de crédit achetés admissibles</t>
  </si>
  <si>
    <t>(iii) Exposition notionnelle nette pour les dérivés de crédit souscrits</t>
  </si>
  <si>
    <t>CC - Reporter à la section 1</t>
  </si>
  <si>
    <t>Bureau du surintendant des institutions financières Canada</t>
  </si>
  <si>
    <t>Contrats sur dérivés de crédit</t>
  </si>
  <si>
    <t>Capital disponible - TLAC</t>
  </si>
  <si>
    <t>Ratio de levier TLAC (%)</t>
  </si>
  <si>
    <t>Ratio de levier TLAC minimum (%)</t>
  </si>
  <si>
    <t>5. Ratio de levier et ratio de levier TLAC</t>
  </si>
  <si>
    <t>EPF</t>
  </si>
  <si>
    <t>Ratio de levier cible (%)</t>
  </si>
  <si>
    <t>Actifs titrisés qui satisfont aux critères du transfert de risque important (TRI)</t>
  </si>
  <si>
    <t>(ii) Contrats dérivés sur défaut total</t>
  </si>
  <si>
    <t xml:space="preserve">(iii) EPF totale </t>
  </si>
  <si>
    <t>(A) Calcul de l'EPF pour tous les dérivés de crédit</t>
  </si>
  <si>
    <t>1. Dérivés financiers et dérivés de crédit</t>
  </si>
  <si>
    <t>2. Renseignements supplémentaires et traitement des dérivés de crédit</t>
  </si>
  <si>
    <t>Valeur brute (en ne supposant aucune compensation ou mesure d'ARC)</t>
  </si>
  <si>
    <t xml:space="preserve">Achats à terme d’actifs - CCEC de 100 % </t>
  </si>
  <si>
    <t xml:space="preserve">Dépôts terme contre terme - CCEC de 100 % </t>
  </si>
  <si>
    <t xml:space="preserve">Actions et titres partiellement libérés - CCEC de 100 % </t>
  </si>
  <si>
    <t xml:space="preserve">Engagements de garantie liés à des transactions - CCEC de 50 % </t>
  </si>
  <si>
    <t xml:space="preserve">Lettres de crédit à court terme à dénouement automatique liées à des opérations commerciales - CCEC de 20 % </t>
  </si>
  <si>
    <t>Coefficient de conversion en équivalent-crédit (CCEC)</t>
  </si>
  <si>
    <t>Exposition après CCEC</t>
  </si>
  <si>
    <t xml:space="preserve">Engagements révocables sans condition - CCEC de 10 % </t>
  </si>
  <si>
    <t xml:space="preserve">Autres expositions hors bilan liées à la titrisation - CCEC de 100 % </t>
  </si>
  <si>
    <t xml:space="preserve">Substituts directs de crédit - CCEC de 100 % </t>
  </si>
  <si>
    <t>Marges de crédit de titrisation (notées par une agence de notation externe) – CCEC de 100 %</t>
  </si>
  <si>
    <t>Engagements de titrisation inutilisés pour financer l’acquisition d’actifs – CCEC de 40 %</t>
  </si>
  <si>
    <t xml:space="preserve">Facilités d’émission d’effets (FEE) et facilités de prise ferme renouvelables (FPR) - CCEC de 50 % </t>
  </si>
  <si>
    <t xml:space="preserve">Titres reçus dans le cadre d’une CTT et comptabilisés à titre d’actifs </t>
  </si>
  <si>
    <t xml:space="preserve">Actifs au bilan – à l’exception des dérivés et des CTT </t>
  </si>
  <si>
    <t xml:space="preserve">Poste pour mémoire : Ajustement pour CTT comptabilisées comme ventes </t>
  </si>
  <si>
    <t>Actifs des CTT brutes ajustées (après compensation permise)</t>
  </si>
  <si>
    <t xml:space="preserve">CTT à titre de mandataire </t>
  </si>
  <si>
    <t>Toutes les autres CTT (après rajustement pour opérations comptables de vente)</t>
  </si>
  <si>
    <t xml:space="preserve">Total des expositions relatives aux CTT </t>
  </si>
  <si>
    <t xml:space="preserve">Poste pour mémoire : Expositions des CTT aux CC admissibles sur opérations compensées par le client </t>
  </si>
  <si>
    <t>3. Cessions temporaires de titres (CTT)</t>
  </si>
  <si>
    <t xml:space="preserve">Cessions temporaires de titres  </t>
  </si>
  <si>
    <t>Achats d’actifs financiers non réglés</t>
  </si>
  <si>
    <t>Engagements (quelle que soit l’échéance de la facilité sous-jacente) – CCEC de 40 %</t>
  </si>
  <si>
    <t>Avances ou marges de crédit admissibles fournies par un organisme de gestion – CCEC de 10 %</t>
  </si>
  <si>
    <r>
      <t>Réserve au titre du ratio de levier pour les BIS</t>
    </r>
    <r>
      <rPr>
        <vertAlign val="superscript"/>
        <sz val="8"/>
        <rFont val="Arial"/>
        <family val="2"/>
      </rPr>
      <t>i</t>
    </r>
    <r>
      <rPr>
        <sz val="8"/>
        <rFont val="Arial"/>
        <family val="2"/>
      </rPr>
      <t xml:space="preserve"> (%)</t>
    </r>
  </si>
  <si>
    <t>Soldes inutilisés des expositions sur carte de crédit – CCEC de 25 %</t>
  </si>
  <si>
    <t>Liquidités à verser et à recevoir qui ne sont pas compensées selon la comptabilisation à la date de transaction</t>
  </si>
  <si>
    <r>
      <t xml:space="preserve">Protégé B 
</t>
    </r>
    <r>
      <rPr>
        <sz val="10"/>
        <rFont val="Arial"/>
        <family val="2"/>
      </rPr>
      <t>une fois rempli</t>
    </r>
  </si>
  <si>
    <t>Relevé du ratio de levier (RRL)</t>
  </si>
  <si>
    <t>Relevé trimestriel (attestation d'assurance)</t>
  </si>
  <si>
    <t>Identification</t>
  </si>
  <si>
    <t>Nom de l'institution financière :</t>
  </si>
  <si>
    <t>Code d'identification du BSIF :</t>
  </si>
  <si>
    <t>Date de fin de la période :</t>
  </si>
  <si>
    <t/>
  </si>
  <si>
    <t>Personne-ressource</t>
  </si>
  <si>
    <t xml:space="preserve">Nom : </t>
  </si>
  <si>
    <t>Titre :</t>
  </si>
  <si>
    <t xml:space="preserve">Téléphone : </t>
  </si>
  <si>
    <t xml:space="preserve">Courriel : </t>
  </si>
  <si>
    <t>Attestation de la haute direction</t>
  </si>
  <si>
    <r>
      <t>Je confirme, par la présente, avoir lu et compris la ligne directrice Exigences de levier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(EL)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et les instructions connexes publiées par le Bureau du surintendant des institutions financières. Je déclare, par ailleurs, que le présent rapport ainsi que les ratios du tableau ci-dessous que j'ai examinés :
</t>
    </r>
    <r>
      <rPr>
        <i/>
        <sz val="9"/>
        <rFont val="Arial"/>
        <family val="2"/>
      </rPr>
      <t xml:space="preserve">
(Veuillez inscrire un « X » dans la case appropriée.)
</t>
    </r>
    <r>
      <rPr>
        <sz val="10"/>
        <rFont val="Arial"/>
        <family val="2"/>
      </rPr>
      <t xml:space="preserve"> </t>
    </r>
  </si>
  <si>
    <t>i) sont exacts et complets, et ont été préparés conformément à la ligne directrice EL et aux instructions connexes.</t>
  </si>
  <si>
    <t>ii) ne sont pas exacts ou complets, ou n'ont pas été préparés conformément à la ligne directrice EL et aux instructions connexes.</t>
  </si>
  <si>
    <t>Explications si vous choisissez ii) :</t>
  </si>
  <si>
    <t>Nom (en lettres moulées)</t>
  </si>
  <si>
    <t>Signature</t>
  </si>
  <si>
    <t xml:space="preserve">Objet de l'attestation  </t>
  </si>
  <si>
    <t>Ligne</t>
  </si>
  <si>
    <t>Exigences relatives à l'attestation</t>
  </si>
  <si>
    <t>Ratio de levier</t>
  </si>
  <si>
    <t>Toutes les institutions, sauf celles de catégorie III</t>
  </si>
  <si>
    <t xml:space="preserve">Ratio de levier TLAC </t>
  </si>
  <si>
    <r>
      <t>BIS</t>
    </r>
    <r>
      <rPr>
        <vertAlign val="superscript"/>
        <sz val="11"/>
        <color theme="1"/>
        <rFont val="Calibri"/>
        <family val="2"/>
        <scheme val="minor"/>
      </rPr>
      <t>i</t>
    </r>
  </si>
  <si>
    <r>
      <t>Opinion de l'auditeur interne</t>
    </r>
    <r>
      <rPr>
        <sz val="8"/>
        <rFont val="Arial"/>
        <family val="2"/>
      </rPr>
      <t xml:space="preserve"> </t>
    </r>
    <r>
      <rPr>
        <b/>
        <sz val="7"/>
        <rFont val="Arial"/>
        <family val="2"/>
      </rPr>
      <t>(à signer au moins une fois tous les trois ans)</t>
    </r>
  </si>
  <si>
    <r>
      <t xml:space="preserve">J'ai examiné l'efficacité des processus et des contrôles internes en place à l'égard du Relevé du ratio de levier, y compris les systèmes et les modèles connexes. À mon avis, les processus et les contrôles internes en date du ___________ :
</t>
    </r>
    <r>
      <rPr>
        <i/>
        <sz val="9"/>
        <rFont val="Arial"/>
        <family val="2"/>
      </rPr>
      <t xml:space="preserve">
(Veuillez inscrire un « X » dans la case appropriée.)
</t>
    </r>
  </si>
  <si>
    <t>i) fonctionnent comme prévu et permettent de garantir l'exhaustivité et l'exactitude du rapport.</t>
  </si>
  <si>
    <t>ii) ne fonctionnent pas comme prévu ou ne permettent pas de garantir l'exhaustivité et l'exactitude du rapport.</t>
  </si>
  <si>
    <t xml:space="preserve">Toutes les institutions de dépôt fédérales, sauf celles de catégorie III, doivent utiliser le présent formulaire pour produire le Relevé du ratio de levier.  </t>
  </si>
  <si>
    <t>Pour plus de précisions, rendez-vous sur www.osfi-bsif.gc.ca ou consultez la ligne directrice Exigences de levier.</t>
  </si>
  <si>
    <t>Veuillez transmettre le relevé dûment rempli au BSIF sur le site protégé du Système de déclaration réglementaire.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</si>
</sst>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;;;"/>
    <numFmt numFmtId="165" formatCode="_-* #,##0_-;\-* #,##0_-;_-* &quot;-&quot;??_-;_-@_-"/>
  </numFmts>
  <fonts count="2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trike/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164" fontId="2" fillId="0" borderId="0">
      <alignment vertical="center"/>
    </xf>
    <xf numFmtId="0" fontId="4" fillId="0" borderId="0">
      <alignment horizontal="center" vertical="center"/>
    </xf>
    <xf numFmtId="164" fontId="5" fillId="2" borderId="0">
      <alignment vertical="center"/>
    </xf>
    <xf numFmtId="0" fontId="3" fillId="1" borderId="0">
      <alignment vertical="center"/>
    </xf>
    <xf numFmtId="49" fontId="6" fillId="0" borderId="0">
      <alignment vertical="center"/>
    </xf>
    <xf numFmtId="0" fontId="8" fillId="0" borderId="0">
      <alignment horizontal="right" vertical="center"/>
    </xf>
    <xf numFmtId="0" fontId="7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/>
    <xf numFmtId="0" fontId="17" fillId="0" borderId="0"/>
    <xf numFmtId="0" fontId="1" fillId="0" borderId="0"/>
    <xf numFmtId="0" fontId="25" fillId="0" borderId="0" applyNumberFormat="0" applyFill="0" applyBorder="0" applyAlignment="0" applyProtection="0"/>
  </cellStyleXfs>
  <cellXfs count="200">
    <xf numFmtId="0" fontId="0" fillId="0" borderId="0" xfId="0">
      <alignment vertical="center"/>
    </xf>
    <xf numFmtId="0" fontId="4" fillId="0" borderId="1" xfId="2" applyBorder="1">
      <alignment horizontal="center" vertical="center"/>
    </xf>
    <xf numFmtId="49" fontId="6" fillId="0" borderId="0" xfId="5">
      <alignment vertical="center"/>
    </xf>
    <xf numFmtId="49" fontId="6" fillId="0" borderId="3" xfId="5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4" fillId="0" borderId="4" xfId="2" applyBorder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4" fillId="0" borderId="11" xfId="2" applyBorder="1">
      <alignment horizontal="center" vertical="center"/>
    </xf>
    <xf numFmtId="0" fontId="4" fillId="0" borderId="10" xfId="2" applyBorder="1">
      <alignment horizontal="center" vertical="center"/>
    </xf>
    <xf numFmtId="0" fontId="3" fillId="1" borderId="9" xfId="4" applyBorder="1">
      <alignment vertical="center"/>
    </xf>
    <xf numFmtId="0" fontId="3" fillId="1" borderId="11" xfId="4" applyBorder="1">
      <alignment vertical="center"/>
    </xf>
    <xf numFmtId="0" fontId="3" fillId="1" borderId="6" xfId="4" applyBorder="1">
      <alignment vertical="center"/>
    </xf>
    <xf numFmtId="0" fontId="7" fillId="0" borderId="0" xfId="7">
      <alignment vertical="center"/>
    </xf>
    <xf numFmtId="0" fontId="7" fillId="0" borderId="9" xfId="7" applyBorder="1">
      <alignment vertical="center"/>
    </xf>
    <xf numFmtId="0" fontId="9" fillId="0" borderId="0" xfId="8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7" applyBorder="1">
      <alignment vertical="center"/>
    </xf>
    <xf numFmtId="0" fontId="0" fillId="0" borderId="0" xfId="0" applyFill="1">
      <alignment vertical="center"/>
    </xf>
    <xf numFmtId="0" fontId="3" fillId="1" borderId="1" xfId="4" applyBorder="1">
      <alignment vertical="center"/>
    </xf>
    <xf numFmtId="49" fontId="10" fillId="0" borderId="0" xfId="5" applyFont="1">
      <alignment vertical="center"/>
    </xf>
    <xf numFmtId="0" fontId="11" fillId="0" borderId="11" xfId="0" applyFont="1" applyBorder="1">
      <alignment vertical="center"/>
    </xf>
    <xf numFmtId="43" fontId="0" fillId="0" borderId="1" xfId="9" applyFont="1" applyBorder="1" applyAlignment="1">
      <alignment vertical="center"/>
    </xf>
    <xf numFmtId="165" fontId="0" fillId="0" borderId="1" xfId="9" applyNumberFormat="1" applyFont="1" applyBorder="1" applyAlignment="1">
      <alignment vertical="center"/>
    </xf>
    <xf numFmtId="165" fontId="0" fillId="0" borderId="0" xfId="0" applyNumberFormat="1">
      <alignment vertical="center"/>
    </xf>
    <xf numFmtId="165" fontId="5" fillId="2" borderId="11" xfId="9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3" fillId="1" borderId="2" xfId="4" applyBorder="1">
      <alignment vertical="center"/>
    </xf>
    <xf numFmtId="49" fontId="6" fillId="0" borderId="2" xfId="5" applyBorder="1" applyAlignment="1">
      <alignment vertical="top"/>
    </xf>
    <xf numFmtId="0" fontId="0" fillId="0" borderId="5" xfId="0" applyBorder="1">
      <alignment vertical="center"/>
    </xf>
    <xf numFmtId="0" fontId="7" fillId="0" borderId="12" xfId="7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165" fontId="3" fillId="1" borderId="1" xfId="9" applyNumberFormat="1" applyFill="1" applyBorder="1" applyAlignment="1">
      <alignment vertical="center"/>
    </xf>
    <xf numFmtId="165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4" fillId="3" borderId="10" xfId="2" applyFill="1" applyBorder="1">
      <alignment horizontal="center" vertical="center"/>
    </xf>
    <xf numFmtId="0" fontId="0" fillId="3" borderId="10" xfId="0" applyFill="1" applyBorder="1">
      <alignment vertical="center"/>
    </xf>
    <xf numFmtId="0" fontId="8" fillId="3" borderId="10" xfId="6" applyFill="1" applyBorder="1">
      <alignment horizontal="right" vertical="center"/>
    </xf>
    <xf numFmtId="0" fontId="0" fillId="3" borderId="9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>
      <alignment vertical="center"/>
    </xf>
    <xf numFmtId="49" fontId="6" fillId="3" borderId="0" xfId="5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8" fillId="3" borderId="11" xfId="6" applyFill="1" applyBorder="1">
      <alignment horizontal="right" vertical="center"/>
    </xf>
    <xf numFmtId="0" fontId="0" fillId="3" borderId="12" xfId="0" applyFill="1" applyBorder="1">
      <alignment vertical="center"/>
    </xf>
    <xf numFmtId="0" fontId="0" fillId="3" borderId="14" xfId="0" applyFill="1" applyBorder="1" applyAlignment="1">
      <alignment vertical="center"/>
    </xf>
    <xf numFmtId="0" fontId="7" fillId="0" borderId="5" xfId="7" applyBorder="1">
      <alignment vertical="center"/>
    </xf>
    <xf numFmtId="0" fontId="0" fillId="3" borderId="1" xfId="0" applyFill="1" applyBorder="1" applyAlignment="1">
      <alignment vertical="center"/>
    </xf>
    <xf numFmtId="0" fontId="13" fillId="0" borderId="13" xfId="6" applyFont="1" applyBorder="1">
      <alignment horizontal="right" vertical="center"/>
    </xf>
    <xf numFmtId="0" fontId="0" fillId="0" borderId="9" xfId="0" applyBorder="1" applyAlignment="1">
      <alignment vertical="center"/>
    </xf>
    <xf numFmtId="0" fontId="4" fillId="0" borderId="3" xfId="2" applyBorder="1">
      <alignment horizontal="center" vertical="center"/>
    </xf>
    <xf numFmtId="0" fontId="0" fillId="0" borderId="6" xfId="0" applyBorder="1">
      <alignment vertical="center"/>
    </xf>
    <xf numFmtId="0" fontId="13" fillId="0" borderId="10" xfId="6" applyFont="1" applyBorder="1">
      <alignment horizontal="right" vertical="center"/>
    </xf>
    <xf numFmtId="0" fontId="12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165" fontId="3" fillId="0" borderId="1" xfId="9" applyNumberFormat="1" applyFill="1" applyBorder="1" applyAlignment="1">
      <alignment vertical="center"/>
    </xf>
    <xf numFmtId="165" fontId="0" fillId="0" borderId="11" xfId="9" applyNumberFormat="1" applyFont="1" applyFill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165" fontId="0" fillId="0" borderId="9" xfId="9" applyNumberFormat="1" applyFont="1" applyBorder="1" applyAlignment="1">
      <alignment vertical="center"/>
    </xf>
    <xf numFmtId="43" fontId="0" fillId="0" borderId="9" xfId="9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0" xfId="9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1" xfId="2" applyFont="1" applyBorder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4" borderId="1" xfId="0" applyNumberFormat="1" applyFill="1" applyBorder="1">
      <alignment vertical="center"/>
    </xf>
    <xf numFmtId="0" fontId="0" fillId="0" borderId="0" xfId="0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49" fontId="10" fillId="0" borderId="3" xfId="5" applyFont="1" applyFill="1" applyBorder="1" applyAlignment="1">
      <alignment vertical="top"/>
    </xf>
    <xf numFmtId="0" fontId="5" fillId="0" borderId="11" xfId="0" applyFont="1" applyFill="1" applyBorder="1">
      <alignment vertical="center"/>
    </xf>
    <xf numFmtId="0" fontId="14" fillId="0" borderId="1" xfId="2" applyFont="1" applyFill="1" applyBorder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8" xfId="0" applyFont="1" applyFill="1" applyBorder="1">
      <alignment vertical="center"/>
    </xf>
    <xf numFmtId="49" fontId="10" fillId="0" borderId="4" xfId="5" applyFont="1" applyFill="1" applyBorder="1" applyAlignment="1">
      <alignment vertical="top"/>
    </xf>
    <xf numFmtId="43" fontId="0" fillId="0" borderId="11" xfId="9" applyFont="1" applyFill="1" applyBorder="1" applyAlignment="1">
      <alignment vertical="center"/>
    </xf>
    <xf numFmtId="0" fontId="4" fillId="0" borderId="1" xfId="2" applyFill="1" applyBorder="1">
      <alignment horizontal="center" vertical="center"/>
    </xf>
    <xf numFmtId="43" fontId="0" fillId="0" borderId="1" xfId="9" applyFont="1" applyFill="1" applyBorder="1" applyAlignment="1">
      <alignment vertical="center"/>
    </xf>
    <xf numFmtId="43" fontId="5" fillId="0" borderId="1" xfId="9" applyFont="1" applyFill="1" applyBorder="1" applyAlignment="1">
      <alignment vertical="center"/>
    </xf>
    <xf numFmtId="0" fontId="0" fillId="0" borderId="13" xfId="0" applyFill="1" applyBorder="1">
      <alignment vertical="center"/>
    </xf>
    <xf numFmtId="0" fontId="4" fillId="0" borderId="4" xfId="2" applyFill="1" applyBorder="1">
      <alignment horizontal="center" vertical="center"/>
    </xf>
    <xf numFmtId="43" fontId="0" fillId="0" borderId="4" xfId="9" applyFont="1" applyFill="1" applyBorder="1" applyAlignment="1">
      <alignment vertical="center"/>
    </xf>
    <xf numFmtId="43" fontId="0" fillId="0" borderId="14" xfId="9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12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11" xfId="2" applyFill="1" applyBorder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9" xfId="0" applyFill="1" applyBorder="1">
      <alignment vertical="center"/>
    </xf>
    <xf numFmtId="165" fontId="5" fillId="0" borderId="11" xfId="9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14" fillId="0" borderId="1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10" applyFont="1"/>
    <xf numFmtId="0" fontId="18" fillId="0" borderId="0" xfId="10" applyFont="1"/>
    <xf numFmtId="0" fontId="10" fillId="0" borderId="0" xfId="10" applyFont="1" applyAlignment="1">
      <alignment horizontal="right" vertical="center" wrapText="1"/>
    </xf>
    <xf numFmtId="0" fontId="19" fillId="0" borderId="0" xfId="10" applyFont="1" applyAlignment="1">
      <alignment horizontal="center"/>
    </xf>
    <xf numFmtId="0" fontId="2" fillId="0" borderId="0" xfId="10" applyFont="1" applyAlignment="1">
      <alignment horizontal="left"/>
    </xf>
    <xf numFmtId="0" fontId="2" fillId="0" borderId="13" xfId="10" applyFont="1" applyBorder="1" applyAlignment="1">
      <alignment horizontal="center"/>
    </xf>
    <xf numFmtId="0" fontId="20" fillId="0" borderId="0" xfId="10" applyFont="1"/>
    <xf numFmtId="0" fontId="18" fillId="0" borderId="0" xfId="10" quotePrefix="1" applyFont="1" applyAlignment="1">
      <alignment horizontal="left"/>
    </xf>
    <xf numFmtId="0" fontId="2" fillId="0" borderId="13" xfId="10" applyFont="1" applyBorder="1" applyAlignment="1">
      <alignment horizontal="center"/>
    </xf>
    <xf numFmtId="0" fontId="21" fillId="0" borderId="0" xfId="11" applyFont="1"/>
    <xf numFmtId="0" fontId="18" fillId="0" borderId="0" xfId="10" applyFont="1" applyAlignment="1">
      <alignment horizontal="left"/>
    </xf>
    <xf numFmtId="0" fontId="2" fillId="0" borderId="0" xfId="11" applyFont="1" applyAlignment="1">
      <alignment wrapText="1"/>
    </xf>
    <xf numFmtId="0" fontId="2" fillId="0" borderId="0" xfId="11" applyFont="1" applyAlignment="1">
      <alignment horizontal="left" vertical="top" wrapText="1"/>
    </xf>
    <xf numFmtId="0" fontId="2" fillId="0" borderId="0" xfId="11" applyFont="1" applyAlignment="1">
      <alignment horizontal="left" wrapText="1"/>
    </xf>
    <xf numFmtId="0" fontId="2" fillId="0" borderId="1" xfId="11" applyFont="1" applyBorder="1" applyAlignment="1">
      <alignment horizontal="left" wrapText="1"/>
    </xf>
    <xf numFmtId="0" fontId="2" fillId="0" borderId="0" xfId="11" applyFont="1" applyAlignment="1">
      <alignment horizontal="left" vertical="top" wrapText="1"/>
    </xf>
    <xf numFmtId="0" fontId="22" fillId="0" borderId="0" xfId="11" applyFont="1" applyAlignment="1">
      <alignment horizontal="left" vertical="top"/>
    </xf>
    <xf numFmtId="0" fontId="2" fillId="0" borderId="13" xfId="11" applyFont="1" applyBorder="1" applyAlignment="1">
      <alignment horizontal="left" vertical="top" wrapText="1"/>
    </xf>
    <xf numFmtId="0" fontId="5" fillId="0" borderId="16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10" fillId="0" borderId="0" xfId="10" applyFont="1"/>
    <xf numFmtId="0" fontId="5" fillId="0" borderId="0" xfId="10" applyFont="1"/>
    <xf numFmtId="0" fontId="16" fillId="0" borderId="17" xfId="11" applyFont="1" applyBorder="1" applyAlignment="1">
      <alignment horizontal="center" vertical="center" wrapText="1"/>
    </xf>
    <xf numFmtId="0" fontId="16" fillId="0" borderId="18" xfId="11" applyFont="1" applyBorder="1" applyAlignment="1">
      <alignment horizontal="center" vertical="center" wrapText="1"/>
    </xf>
    <xf numFmtId="0" fontId="16" fillId="3" borderId="19" xfId="11" applyFont="1" applyFill="1" applyBorder="1" applyAlignment="1">
      <alignment horizontal="center" vertical="center" wrapText="1"/>
    </xf>
    <xf numFmtId="0" fontId="24" fillId="0" borderId="20" xfId="11" applyFont="1" applyBorder="1" applyAlignment="1">
      <alignment horizontal="center" vertical="center" wrapText="1"/>
    </xf>
    <xf numFmtId="0" fontId="16" fillId="0" borderId="21" xfId="11" applyFont="1" applyBorder="1" applyAlignment="1">
      <alignment horizontal="center" vertical="center" wrapText="1"/>
    </xf>
    <xf numFmtId="0" fontId="16" fillId="0" borderId="8" xfId="11" applyFont="1" applyBorder="1" applyAlignment="1">
      <alignment horizontal="center" vertical="center" wrapText="1"/>
    </xf>
    <xf numFmtId="0" fontId="16" fillId="3" borderId="4" xfId="11" applyFont="1" applyFill="1" applyBorder="1" applyAlignment="1">
      <alignment horizontal="center" vertical="center" wrapText="1"/>
    </xf>
    <xf numFmtId="0" fontId="24" fillId="0" borderId="22" xfId="11" applyFont="1" applyBorder="1" applyAlignment="1">
      <alignment horizontal="center" vertical="center" wrapText="1"/>
    </xf>
    <xf numFmtId="0" fontId="1" fillId="0" borderId="23" xfId="12" applyFont="1" applyBorder="1" applyAlignment="1">
      <alignment horizontal="center" vertical="center" wrapText="1"/>
    </xf>
    <xf numFmtId="0" fontId="1" fillId="0" borderId="11" xfId="12" applyFont="1" applyBorder="1" applyAlignment="1">
      <alignment horizontal="center" vertical="center" wrapText="1"/>
    </xf>
    <xf numFmtId="0" fontId="1" fillId="0" borderId="10" xfId="12" applyFont="1" applyBorder="1" applyAlignment="1">
      <alignment horizontal="center" vertical="center" wrapText="1"/>
    </xf>
    <xf numFmtId="0" fontId="1" fillId="0" borderId="24" xfId="11" applyBorder="1" applyAlignment="1">
      <alignment horizontal="center" vertical="center" wrapText="1"/>
    </xf>
    <xf numFmtId="0" fontId="1" fillId="0" borderId="25" xfId="12" applyFont="1" applyBorder="1" applyAlignment="1">
      <alignment horizontal="center" vertical="center" wrapText="1"/>
    </xf>
    <xf numFmtId="0" fontId="1" fillId="0" borderId="26" xfId="12" applyFont="1" applyBorder="1" applyAlignment="1">
      <alignment horizontal="center" vertical="center" wrapText="1"/>
    </xf>
    <xf numFmtId="0" fontId="1" fillId="0" borderId="27" xfId="12" applyFont="1" applyBorder="1" applyAlignment="1">
      <alignment horizontal="center" vertical="center" wrapText="1"/>
    </xf>
    <xf numFmtId="0" fontId="1" fillId="0" borderId="28" xfId="11" applyBorder="1" applyAlignment="1">
      <alignment horizontal="center" vertical="center" wrapText="1"/>
    </xf>
    <xf numFmtId="0" fontId="5" fillId="0" borderId="0" xfId="10" applyFont="1" applyAlignment="1">
      <alignment horizontal="center"/>
    </xf>
    <xf numFmtId="0" fontId="18" fillId="0" borderId="0" xfId="11" applyFont="1" applyAlignment="1">
      <alignment horizontal="left"/>
    </xf>
    <xf numFmtId="0" fontId="2" fillId="0" borderId="0" xfId="10" applyFont="1" applyAlignment="1">
      <alignment horizontal="left" vertical="top" wrapText="1"/>
    </xf>
    <xf numFmtId="0" fontId="2" fillId="0" borderId="0" xfId="10" applyFont="1" applyAlignment="1">
      <alignment horizontal="left" wrapText="1"/>
    </xf>
    <xf numFmtId="0" fontId="2" fillId="0" borderId="5" xfId="10" applyFont="1" applyBorder="1" applyAlignment="1">
      <alignment horizontal="left" wrapText="1"/>
    </xf>
    <xf numFmtId="0" fontId="2" fillId="0" borderId="12" xfId="10" applyFont="1" applyBorder="1" applyAlignment="1">
      <alignment horizontal="left" wrapText="1"/>
    </xf>
    <xf numFmtId="0" fontId="2" fillId="0" borderId="6" xfId="10" applyFont="1" applyBorder="1" applyAlignment="1">
      <alignment horizontal="left" wrapText="1"/>
    </xf>
    <xf numFmtId="0" fontId="2" fillId="0" borderId="15" xfId="10" applyFont="1" applyBorder="1" applyAlignment="1">
      <alignment horizontal="left" wrapText="1"/>
    </xf>
    <xf numFmtId="0" fontId="2" fillId="0" borderId="0" xfId="10" applyFont="1" applyAlignment="1">
      <alignment horizontal="left" wrapText="1"/>
    </xf>
    <xf numFmtId="0" fontId="2" fillId="0" borderId="7" xfId="10" applyFont="1" applyBorder="1" applyAlignment="1">
      <alignment horizontal="left" wrapText="1"/>
    </xf>
    <xf numFmtId="0" fontId="2" fillId="0" borderId="14" xfId="10" applyFont="1" applyBorder="1" applyAlignment="1">
      <alignment horizontal="left" wrapText="1"/>
    </xf>
    <xf numFmtId="0" fontId="2" fillId="0" borderId="13" xfId="10" applyFont="1" applyBorder="1" applyAlignment="1">
      <alignment horizontal="left" wrapText="1"/>
    </xf>
    <xf numFmtId="0" fontId="2" fillId="0" borderId="8" xfId="10" applyFont="1" applyBorder="1" applyAlignment="1">
      <alignment horizontal="left" wrapText="1"/>
    </xf>
    <xf numFmtId="0" fontId="5" fillId="0" borderId="0" xfId="10" quotePrefix="1" applyFont="1" applyAlignment="1">
      <alignment horizontal="left"/>
    </xf>
    <xf numFmtId="0" fontId="2" fillId="0" borderId="0" xfId="10" applyFont="1" applyAlignment="1">
      <alignment horizontal="left"/>
    </xf>
    <xf numFmtId="0" fontId="5" fillId="0" borderId="0" xfId="10" applyFont="1" applyAlignment="1">
      <alignment horizontal="right"/>
    </xf>
  </cellXfs>
  <cellStyles count="13">
    <cellStyle name="Calculated Cell" xfId="3" xr:uid="{00000000-0005-0000-0000-000000000000}"/>
    <cellStyle name="Calculation" xfId="1" builtinId="22" customBuiltin="1"/>
    <cellStyle name="Comma" xfId="9" builtinId="3"/>
    <cellStyle name="DPA" xfId="2" xr:uid="{00000000-0005-0000-0000-000003000000}"/>
    <cellStyle name="Greyed Out Cell" xfId="4" xr:uid="{00000000-0005-0000-0000-000004000000}"/>
    <cellStyle name="Heading Style 1" xfId="5" xr:uid="{00000000-0005-0000-0000-000005000000}"/>
    <cellStyle name="HStyle 2" xfId="6" xr:uid="{00000000-0005-0000-0000-000006000000}"/>
    <cellStyle name="HStyle 3" xfId="7" xr:uid="{00000000-0005-0000-0000-000007000000}"/>
    <cellStyle name="HStyle 4" xfId="8" xr:uid="{00000000-0005-0000-0000-000008000000}"/>
    <cellStyle name="Hyperlink" xfId="12" builtinId="8"/>
    <cellStyle name="Normal" xfId="0" builtinId="0" customBuiltin="1"/>
    <cellStyle name="Normal 2" xfId="11" xr:uid="{64E97A04-ACED-4C67-8714-B789B088B6FF}"/>
    <cellStyle name="Normal_CCOVER" xfId="10" xr:uid="{7F92F951-15DF-453F-BB67-628C683F5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586740</xdr:colOff>
      <xdr:row>1</xdr:row>
      <xdr:rowOff>49953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3AFBFDA-FE1B-4891-B4E6-A736FFE1B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496" b="-846"/>
        <a:stretch/>
      </xdr:blipFill>
      <xdr:spPr>
        <a:xfrm>
          <a:off x="0" y="0"/>
          <a:ext cx="3977640" cy="342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sites/ficore/OsfiFIIS/RDA%20Repository%20-%20Requirements%20Communications%20-%20LR%20-%202019%20RRS15/Copy%20of%20LRR19%20-%20updated%20by%20RS%2020190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core/OsfiMPD/Assurance%20on%20Regulatory%20Capital%20Returns/Inventory%20for%20Sign-off%20Schedules_frenc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tection/Detection%20Collaboration/0%20Detection%20Projects/2.%20QIS/Test%20Run%201/Par%20Credit%20for%20Test%20Run%20#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ok/AppData/Local/Microsoft/Windows/Temporary%20Internet%20Files/Content.Outlook/EDQOR6U6/Premium%20Par-NonPar%20A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hibau/Desktop/Docs%20for%20Livelink/IAIS2015_FT_P1_CA_MAN_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actuarial/Capital/MCCSR%202014/14q2/100%25ventures/ConsMCCSRStatement%20-%20Q2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rscott/My%20Documents/1%20Ratio%20and%20ACM%20Cal'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rage &amp; TLAC Leverage Ratios"/>
      <sheetName val="Calculation"/>
    </sheetNames>
    <sheetDataSet>
      <sheetData sheetId="0">
        <row r="19">
          <cell r="J1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 couv. TSAV"/>
      <sheetName val="P. couv. TCM"/>
      <sheetName val="P. couv. TSAH"/>
      <sheetName val="P. couv. RNFPB"/>
      <sheetName val="P. couv. RRL"/>
      <sheetName val="P. couv. LCR"/>
      <sheetName val="P. couv. NSFR"/>
      <sheetName val="P. couv. NCCF"/>
      <sheetName val="P. couv. NCCF simplifié"/>
      <sheetName val="P. couv. E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ACE INA Life Insurance (F018)PREMIUMS DIRECT SUBTOTAL - DIRECT NON-PARTICIPATING TOTAL NON-PAR (10 45.010.049.41)</v>
          </cell>
          <cell r="B2" t="str">
            <v>ACE INA Life Insurance (F018)</v>
          </cell>
          <cell r="C2" t="str">
            <v>PREMIUMS DIRECT SUBTOTAL - DIRECT NON-PARTICIPATING TOTAL NON-PAR (10 45.010.049.41)</v>
          </cell>
          <cell r="D2">
            <v>129673</v>
          </cell>
        </row>
        <row r="3">
          <cell r="A3" t="str">
            <v>ACE INA Life Insurance (F018)PREMIUMS REINSURANCE ASSUMED SUBTOTAL - ASSUMED NON-PARTICIPATING TOTAL NON-PAR (10 45.010.149.41)</v>
          </cell>
          <cell r="B3" t="str">
            <v>ACE INA Life Insurance (F018)</v>
          </cell>
          <cell r="C3" t="str">
            <v>PREMIUMS REINSURANCE ASSUMED SUBTOTAL - ASSUMED NON-PARTICIPATING TOTAL NON-PAR (10 45.010.149.41)</v>
          </cell>
          <cell r="D3">
            <v>1344</v>
          </cell>
        </row>
        <row r="4">
          <cell r="A4" t="str">
            <v>ACE INA Life Insurance (F018)PREMIUMS REINSURANCE CEDED SUBTOTAL - CEDED NON-PARTICIPATING TOTAL NON-PAR (10 45.010.249.41)</v>
          </cell>
          <cell r="B4" t="str">
            <v>ACE INA Life Insurance (F018)</v>
          </cell>
          <cell r="C4" t="str">
            <v>PREMIUMS REINSURANCE CEDED SUBTOTAL - CEDED NON-PARTICIPATING TOTAL NON-PAR (10 45.010.249.41)</v>
          </cell>
          <cell r="D4">
            <v>53393</v>
          </cell>
        </row>
        <row r="5">
          <cell r="A5" t="str">
            <v>ACTRA Fraternal Benefit Society (J005)PREMIUMS DIRECT SUBTOTAL - DIRECT NON-PARTICIPATING TOTAL NON-PAR (10 45.010.049.41)</v>
          </cell>
          <cell r="B5" t="str">
            <v>ACTRA Fraternal Benefit Society (J005)</v>
          </cell>
          <cell r="C5" t="str">
            <v>PREMIUMS DIRECT SUBTOTAL - DIRECT NON-PARTICIPATING TOTAL NON-PAR (10 45.010.049.41)</v>
          </cell>
          <cell r="D5">
            <v>12818</v>
          </cell>
        </row>
        <row r="6">
          <cell r="A6" t="str">
            <v>ACTRA Fraternal Benefit Society (J005)PREMIUMS REINSURANCE CEDED SUBTOTAL - CEDED NON-PARTICIPATING TOTAL NON-PAR (10 45.010.249.41)</v>
          </cell>
          <cell r="B6" t="str">
            <v>ACTRA Fraternal Benefit Society (J005)</v>
          </cell>
          <cell r="C6" t="str">
            <v>PREMIUMS REINSURANCE CEDED SUBTOTAL - CEDED NON-PARTICIPATING TOTAL NON-PAR (10 45.010.249.41)</v>
          </cell>
          <cell r="D6">
            <v>660</v>
          </cell>
        </row>
        <row r="7">
          <cell r="A7" t="str">
            <v>Assurant Life of Canada (F056)PREMIUMS DIRECT SUBTOTAL - DIRECT NON-PARTICIPATING ANNUITY INDIVIDUAL (10 45.010.049.11)</v>
          </cell>
          <cell r="B7" t="str">
            <v>Assurant Life of Canada (F056)</v>
          </cell>
          <cell r="C7" t="str">
            <v>PREMIUMS DIRECT SUBTOTAL - DIRECT NON-PARTICIPATING ANNUITY INDIVIDUAL (10 45.010.049.11)</v>
          </cell>
          <cell r="D7">
            <v>26980</v>
          </cell>
        </row>
        <row r="8">
          <cell r="A8" t="str">
            <v>Assurant Life of Canada (F056)PREMIUMS DIRECT SUBTOTAL - DIRECT NON-PARTICIPATING ANNUITY GROUP (10 45.010.049.12)</v>
          </cell>
          <cell r="B8" t="str">
            <v>Assurant Life of Canada (F056)</v>
          </cell>
          <cell r="C8" t="str">
            <v>PREMIUMS DIRECT SUBTOTAL - DIRECT NON-PARTICIPATING ANNUITY GROUP (10 45.010.049.12)</v>
          </cell>
          <cell r="D8">
            <v>70347</v>
          </cell>
        </row>
        <row r="9">
          <cell r="A9" t="str">
            <v>Assurant Life of Canada (F056)PREMIUMS DIRECT SUBTOTAL - DIRECT NON-PARTICIPATING TOTAL NON-PAR (10 45.010.049.41)</v>
          </cell>
          <cell r="B9" t="str">
            <v>Assurant Life of Canada (F056)</v>
          </cell>
          <cell r="C9" t="str">
            <v>PREMIUMS DIRECT SUBTOTAL - DIRECT NON-PARTICIPATING TOTAL NON-PAR (10 45.010.049.41)</v>
          </cell>
          <cell r="D9">
            <v>166598</v>
          </cell>
        </row>
        <row r="10">
          <cell r="A10" t="str">
            <v>Aurigen Reinsurance Company (F062)PREMIUMS REINSURANCE ASSUMED SUBTOTAL - ASSUMED NON-PARTICIPATING TOTAL NON-PAR (10 45.010.149.41)</v>
          </cell>
          <cell r="B10" t="str">
            <v>Aurigen Reinsurance Company (F062)</v>
          </cell>
          <cell r="C10" t="str">
            <v>PREMIUMS REINSURANCE ASSUMED SUBTOTAL - ASSUMED NON-PARTICIPATING TOTAL NON-PAR (10 45.010.149.41)</v>
          </cell>
          <cell r="D10">
            <v>69710</v>
          </cell>
        </row>
        <row r="11">
          <cell r="A11" t="str">
            <v>Aurigen Reinsurance Company (F062)PREMIUMS REINSURANCE CEDED SUBTOTAL - CEDED NON-PARTICIPATING TOTAL NON-PAR (10 45.010.249.41)</v>
          </cell>
          <cell r="B11" t="str">
            <v>Aurigen Reinsurance Company (F062)</v>
          </cell>
          <cell r="C11" t="str">
            <v>PREMIUMS REINSURANCE CEDED SUBTOTAL - CEDED NON-PARTICIPATING TOTAL NON-PAR (10 45.010.249.41)</v>
          </cell>
          <cell r="D11">
            <v>34402</v>
          </cell>
        </row>
        <row r="12">
          <cell r="A12" t="str">
            <v>Blue Cross Life Insurance Company of Canada (F060)PREMIUMS DIRECT SUBTOTAL - DIRECT NON-PARTICIPATING TOTAL NON-PAR (10 45.010.049.41)</v>
          </cell>
          <cell r="B12" t="str">
            <v>Blue Cross Life Insurance Company of Canada (F060)</v>
          </cell>
          <cell r="C12" t="str">
            <v>PREMIUMS DIRECT SUBTOTAL - DIRECT NON-PARTICIPATING TOTAL NON-PAR (10 45.010.049.41)</v>
          </cell>
          <cell r="D12">
            <v>213572</v>
          </cell>
        </row>
        <row r="13">
          <cell r="A13" t="str">
            <v>Blue Cross Life Insurance Company of Canada (F060)PREMIUMS REINSURANCE ASSUMED SUBTOTAL - ASSUMED NON-PARTICIPATING TOTAL NON-PAR (10 45.010.149.41)</v>
          </cell>
          <cell r="B13" t="str">
            <v>Blue Cross Life Insurance Company of Canada (F060)</v>
          </cell>
          <cell r="C13" t="str">
            <v>PREMIUMS REINSURANCE ASSUMED SUBTOTAL - ASSUMED NON-PARTICIPATING TOTAL NON-PAR (10 45.010.149.41)</v>
          </cell>
          <cell r="D13">
            <v>318</v>
          </cell>
        </row>
        <row r="14">
          <cell r="A14" t="str">
            <v>Blue Cross Life Insurance Company of Canada (F060)PREMIUMS REINSURANCE CEDED SUBTOTAL - CEDED NON-PARTICIPATING TOTAL NON-PAR (10 45.010.249.41)</v>
          </cell>
          <cell r="B14" t="str">
            <v>Blue Cross Life Insurance Company of Canada (F060)</v>
          </cell>
          <cell r="C14" t="str">
            <v>PREMIUMS REINSURANCE CEDED SUBTOTAL - CEDED NON-PARTICIPATING TOTAL NON-PAR (10 45.010.249.41)</v>
          </cell>
          <cell r="D14">
            <v>25443</v>
          </cell>
        </row>
        <row r="15">
          <cell r="A15" t="str">
            <v>BMO Life Assurance Company (F035)PREMIUMS DIRECT SUBTOTAL - DIRECT NON-PARTICIPATING ANNUITY INDIVIDUAL (10 45.010.049.11)</v>
          </cell>
          <cell r="B15" t="str">
            <v>BMO Life Assurance Company (F035)</v>
          </cell>
          <cell r="C15" t="str">
            <v>PREMIUMS DIRECT SUBTOTAL - DIRECT NON-PARTICIPATING ANNUITY INDIVIDUAL (10 45.010.049.11)</v>
          </cell>
          <cell r="D15">
            <v>321243</v>
          </cell>
        </row>
        <row r="16">
          <cell r="A16" t="str">
            <v>BMO Life Assurance Company (F035)PREMIUMS DIRECT SUBTOTAL - DIRECT NON-PARTICIPATING ANNUITY GROUP (10 45.010.049.12)</v>
          </cell>
          <cell r="B16" t="str">
            <v>BMO Life Assurance Company (F035)</v>
          </cell>
          <cell r="C16" t="str">
            <v>PREMIUMS DIRECT SUBTOTAL - DIRECT NON-PARTICIPATING ANNUITY GROUP (10 45.010.049.12)</v>
          </cell>
          <cell r="D16">
            <v>143687</v>
          </cell>
        </row>
        <row r="17">
          <cell r="A17" t="str">
            <v>BMO Life Assurance Company (F035)PREMIUMS DIRECT SUBTOTAL - DIRECT NON-PARTICIPATING TOTAL NON-PAR (10 45.010.049.41)</v>
          </cell>
          <cell r="B17" t="str">
            <v>BMO Life Assurance Company (F035)</v>
          </cell>
          <cell r="C17" t="str">
            <v>PREMIUMS DIRECT SUBTOTAL - DIRECT NON-PARTICIPATING TOTAL NON-PAR (10 45.010.049.41)</v>
          </cell>
          <cell r="D17">
            <v>846243</v>
          </cell>
        </row>
        <row r="18">
          <cell r="A18" t="str">
            <v>BMO Life Assurance Company (F035)PREMIUMS DIRECT SUBTOTAL - DIRECT TOTAL PAR (10 45.010.049.51)</v>
          </cell>
          <cell r="B18" t="str">
            <v>BMO Life Assurance Company (F035)</v>
          </cell>
          <cell r="C18" t="str">
            <v>PREMIUMS DIRECT SUBTOTAL - DIRECT TOTAL PAR (10 45.010.049.51)</v>
          </cell>
          <cell r="D18">
            <v>17236</v>
          </cell>
        </row>
        <row r="19">
          <cell r="A19" t="str">
            <v>BMO Life Assurance Company (F035)PREMIUMS REINSURANCE ASSUMED SUBTOTAL - ASSUMED NON-PARTICIPATING ANNUITY GROUP (10 45.010.149.12)</v>
          </cell>
          <cell r="B19" t="str">
            <v>BMO Life Assurance Company (F035)</v>
          </cell>
          <cell r="C19" t="str">
            <v>PREMIUMS REINSURANCE ASSUMED SUBTOTAL - ASSUMED NON-PARTICIPATING ANNUITY GROUP (10 45.010.149.12)</v>
          </cell>
          <cell r="D19">
            <v>9055</v>
          </cell>
        </row>
        <row r="20">
          <cell r="A20" t="str">
            <v>BMO Life Assurance Company (F035)PREMIUMS REINSURANCE ASSUMED SUBTOTAL - ASSUMED NON-PARTICIPATING TOTAL NON-PAR (10 45.010.149.41)</v>
          </cell>
          <cell r="B20" t="str">
            <v>BMO Life Assurance Company (F035)</v>
          </cell>
          <cell r="C20" t="str">
            <v>PREMIUMS REINSURANCE ASSUMED SUBTOTAL - ASSUMED NON-PARTICIPATING TOTAL NON-PAR (10 45.010.149.41)</v>
          </cell>
          <cell r="D20">
            <v>17520</v>
          </cell>
        </row>
        <row r="21">
          <cell r="A21" t="str">
            <v>BMO Life Assurance Company (F035)PREMIUMS REINSURANCE CEDED SUBTOTAL - CEDED NON-PARTICIPATING ANNUITY INDIVIDUAL (10 45.010.249.11)</v>
          </cell>
          <cell r="B21" t="str">
            <v>BMO Life Assurance Company (F035)</v>
          </cell>
          <cell r="C21" t="str">
            <v>PREMIUMS REINSURANCE CEDED SUBTOTAL - CEDED NON-PARTICIPATING ANNUITY INDIVIDUAL (10 45.010.249.11)</v>
          </cell>
          <cell r="D21">
            <v>289</v>
          </cell>
        </row>
        <row r="22">
          <cell r="A22" t="str">
            <v>BMO Life Assurance Company (F035)PREMIUMS REINSURANCE CEDED SUBTOTAL - CEDED NON-PARTICIPATING TOTAL NON-PAR (10 45.010.249.41)</v>
          </cell>
          <cell r="B22" t="str">
            <v>BMO Life Assurance Company (F035)</v>
          </cell>
          <cell r="C22" t="str">
            <v>PREMIUMS REINSURANCE CEDED SUBTOTAL - CEDED NON-PARTICIPATING TOTAL NON-PAR (10 45.010.249.41)</v>
          </cell>
          <cell r="D22">
            <v>119866</v>
          </cell>
        </row>
        <row r="23">
          <cell r="A23" t="str">
            <v>BMO Life Assurance Company (F035)PREMIUMS REINSURANCE CEDED SUBTOTAL - CEDED TOTAL PAR (10 45.010.249.51)</v>
          </cell>
          <cell r="B23" t="str">
            <v>BMO Life Assurance Company (F035)</v>
          </cell>
          <cell r="C23" t="str">
            <v>PREMIUMS REINSURANCE CEDED SUBTOTAL - CEDED TOTAL PAR (10 45.010.249.51)</v>
          </cell>
          <cell r="D23">
            <v>801</v>
          </cell>
        </row>
        <row r="24">
          <cell r="A24" t="str">
            <v>BMO Life Insurance Company (F065)PREMIUMS DIRECT SUBTOTAL - DIRECT NON-PARTICIPATING ANNUITY INDIVIDUAL (10 45.010.049.11)</v>
          </cell>
          <cell r="B24" t="str">
            <v>BMO Life Insurance Company (F065)</v>
          </cell>
          <cell r="C24" t="str">
            <v>PREMIUMS DIRECT SUBTOTAL - DIRECT NON-PARTICIPATING ANNUITY INDIVIDUAL (10 45.010.049.11)</v>
          </cell>
          <cell r="D24">
            <v>321243</v>
          </cell>
        </row>
        <row r="25">
          <cell r="A25" t="str">
            <v>BMO Life Insurance Company (F065)PREMIUMS DIRECT SUBTOTAL - DIRECT NON-PARTICIPATING ANNUITY GROUP (10 45.010.049.12)</v>
          </cell>
          <cell r="B25" t="str">
            <v>BMO Life Insurance Company (F065)</v>
          </cell>
          <cell r="C25" t="str">
            <v>PREMIUMS DIRECT SUBTOTAL - DIRECT NON-PARTICIPATING ANNUITY GROUP (10 45.010.049.12)</v>
          </cell>
          <cell r="D25">
            <v>143687</v>
          </cell>
        </row>
        <row r="26">
          <cell r="A26" t="str">
            <v>BMO Life Insurance Company (F065)PREMIUMS DIRECT SUBTOTAL - DIRECT NON-PARTICIPATING TOTAL NON-PAR (10 45.010.049.41)</v>
          </cell>
          <cell r="B26" t="str">
            <v>BMO Life Insurance Company (F065)</v>
          </cell>
          <cell r="C26" t="str">
            <v>PREMIUMS DIRECT SUBTOTAL - DIRECT NON-PARTICIPATING TOTAL NON-PAR (10 45.010.049.41)</v>
          </cell>
          <cell r="D26">
            <v>899886</v>
          </cell>
        </row>
        <row r="27">
          <cell r="A27" t="str">
            <v>BMO Life Insurance Company (F065)PREMIUMS DIRECT SUBTOTAL - DIRECT TOTAL PAR (10 45.010.049.51)</v>
          </cell>
          <cell r="B27" t="str">
            <v>BMO Life Insurance Company (F065)</v>
          </cell>
          <cell r="C27" t="str">
            <v>PREMIUMS DIRECT SUBTOTAL - DIRECT TOTAL PAR (10 45.010.049.51)</v>
          </cell>
          <cell r="D27">
            <v>17236</v>
          </cell>
        </row>
        <row r="28">
          <cell r="A28" t="str">
            <v>BMO Life Insurance Company (F065)PREMIUMS REINSURANCE ASSUMED SUBTOTAL - ASSUMED NON-PARTICIPATING ANNUITY GROUP (10 45.010.149.12)</v>
          </cell>
          <cell r="B28" t="str">
            <v>BMO Life Insurance Company (F065)</v>
          </cell>
          <cell r="C28" t="str">
            <v>PREMIUMS REINSURANCE ASSUMED SUBTOTAL - ASSUMED NON-PARTICIPATING ANNUITY GROUP (10 45.010.149.12)</v>
          </cell>
          <cell r="D28">
            <v>9055</v>
          </cell>
        </row>
        <row r="29">
          <cell r="A29" t="str">
            <v>BMO Life Insurance Company (F065)PREMIUMS REINSURANCE ASSUMED SUBTOTAL - ASSUMED NON-PARTICIPATING TOTAL NON-PAR (10 45.010.149.41)</v>
          </cell>
          <cell r="B29" t="str">
            <v>BMO Life Insurance Company (F065)</v>
          </cell>
          <cell r="C29" t="str">
            <v>PREMIUMS REINSURANCE ASSUMED SUBTOTAL - ASSUMED NON-PARTICIPATING TOTAL NON-PAR (10 45.010.149.41)</v>
          </cell>
          <cell r="D29">
            <v>17520</v>
          </cell>
        </row>
        <row r="30">
          <cell r="A30" t="str">
            <v>BMO Life Insurance Company (F065)PREMIUMS REINSURANCE CEDED SUBTOTAL - CEDED NON-PARTICIPATING ANNUITY INDIVIDUAL (10 45.010.249.11)</v>
          </cell>
          <cell r="B30" t="str">
            <v>BMO Life Insurance Company (F065)</v>
          </cell>
          <cell r="C30" t="str">
            <v>PREMIUMS REINSURANCE CEDED SUBTOTAL - CEDED NON-PARTICIPATING ANNUITY INDIVIDUAL (10 45.010.249.11)</v>
          </cell>
          <cell r="D30">
            <v>289</v>
          </cell>
        </row>
        <row r="31">
          <cell r="A31" t="str">
            <v>BMO Life Insurance Company (F065)PREMIUMS REINSURANCE CEDED SUBTOTAL - CEDED NON-PARTICIPATING TOTAL NON-PAR (10 45.010.249.41)</v>
          </cell>
          <cell r="B31" t="str">
            <v>BMO Life Insurance Company (F065)</v>
          </cell>
          <cell r="C31" t="str">
            <v>PREMIUMS REINSURANCE CEDED SUBTOTAL - CEDED NON-PARTICIPATING TOTAL NON-PAR (10 45.010.249.41)</v>
          </cell>
          <cell r="D31">
            <v>119866</v>
          </cell>
        </row>
        <row r="32">
          <cell r="A32" t="str">
            <v>BMO Life Insurance Company (F065)PREMIUMS REINSURANCE CEDED SUBTOTAL - CEDED TOTAL PAR (10 45.010.249.51)</v>
          </cell>
          <cell r="B32" t="str">
            <v>BMO Life Insurance Company (F065)</v>
          </cell>
          <cell r="C32" t="str">
            <v>PREMIUMS REINSURANCE CEDED SUBTOTAL - CEDED TOTAL PAR (10 45.010.249.51)</v>
          </cell>
          <cell r="D32">
            <v>801</v>
          </cell>
        </row>
        <row r="33">
          <cell r="A33" t="str">
            <v>Canada Life Assurance Company (The) (F080)PREMIUMS DIRECT SUBTOTAL - DIRECT NON-PARTICIPATING ANNUITY INDIVIDUAL (10 45.010.049.11)</v>
          </cell>
          <cell r="B33" t="str">
            <v>Canada Life Assurance Company (The) (F080)</v>
          </cell>
          <cell r="C33" t="str">
            <v>PREMIUMS DIRECT SUBTOTAL - DIRECT NON-PARTICIPATING ANNUITY INDIVIDUAL (10 45.010.049.11)</v>
          </cell>
          <cell r="D33">
            <v>237745</v>
          </cell>
        </row>
        <row r="34">
          <cell r="A34" t="str">
            <v>Canada Life Assurance Company (The) (F080)PREMIUMS DIRECT SUBTOTAL - DIRECT NON-PARTICIPATING ANNUITY GROUP (10 45.010.049.12)</v>
          </cell>
          <cell r="B34" t="str">
            <v>Canada Life Assurance Company (The) (F080)</v>
          </cell>
          <cell r="C34" t="str">
            <v>PREMIUMS DIRECT SUBTOTAL - DIRECT NON-PARTICIPATING ANNUITY GROUP (10 45.010.049.12)</v>
          </cell>
          <cell r="D34">
            <v>204010</v>
          </cell>
        </row>
        <row r="35">
          <cell r="A35" t="str">
            <v>Canada Life Assurance Company (The) (F080)PREMIUMS DIRECT SUBTOTAL - DIRECT NON-PARTICIPATING TOTAL NON-PAR (10 45.010.049.41)</v>
          </cell>
          <cell r="B35" t="str">
            <v>Canada Life Assurance Company (The) (F080)</v>
          </cell>
          <cell r="C35" t="str">
            <v>PREMIUMS DIRECT SUBTOTAL - DIRECT NON-PARTICIPATING TOTAL NON-PAR (10 45.010.049.41)</v>
          </cell>
          <cell r="D35">
            <v>3129791</v>
          </cell>
        </row>
        <row r="36">
          <cell r="A36" t="str">
            <v>Canada Life Assurance Company (The) (F080)PREMIUMS DIRECT SUBTOTAL - DIRECT TOTAL PAR (10 45.010.049.51)</v>
          </cell>
          <cell r="B36" t="str">
            <v>Canada Life Assurance Company (The) (F080)</v>
          </cell>
          <cell r="C36" t="str">
            <v>PREMIUMS DIRECT SUBTOTAL - DIRECT TOTAL PAR (10 45.010.049.51)</v>
          </cell>
          <cell r="D36">
            <v>522933</v>
          </cell>
        </row>
        <row r="37">
          <cell r="A37" t="str">
            <v>Canada Life Assurance Company (The) (F080)PREMIUMS REINSURANCE ASSUMED SUBTOTAL - ASSUMED NON-PARTICIPATING ANNUITY INDIVIDUAL (10 45.010.149.11)</v>
          </cell>
          <cell r="B37" t="str">
            <v>Canada Life Assurance Company (The) (F080)</v>
          </cell>
          <cell r="C37" t="str">
            <v>PREMIUMS REINSURANCE ASSUMED SUBTOTAL - ASSUMED NON-PARTICIPATING ANNUITY INDIVIDUAL (10 45.010.149.11)</v>
          </cell>
          <cell r="D37">
            <v>25326</v>
          </cell>
        </row>
        <row r="38">
          <cell r="A38" t="str">
            <v>Canada Life Assurance Company (The) (F080)PREMIUMS REINSURANCE ASSUMED SUBTOTAL - ASSUMED NON-PARTICIPATING ANNUITY GROUP (10 45.010.149.12)</v>
          </cell>
          <cell r="B38" t="str">
            <v>Canada Life Assurance Company (The) (F080)</v>
          </cell>
          <cell r="C38" t="str">
            <v>PREMIUMS REINSURANCE ASSUMED SUBTOTAL - ASSUMED NON-PARTICIPATING ANNUITY GROUP (10 45.010.149.12)</v>
          </cell>
          <cell r="D38">
            <v>19370</v>
          </cell>
        </row>
        <row r="39">
          <cell r="A39" t="str">
            <v>Canada Life Assurance Company (The) (F080)PREMIUMS REINSURANCE ASSUMED SUBTOTAL - ASSUMED NON-PARTICIPATING TOTAL NON-PAR (10 45.010.149.41)</v>
          </cell>
          <cell r="B39" t="str">
            <v>Canada Life Assurance Company (The) (F080)</v>
          </cell>
          <cell r="C39" t="str">
            <v>PREMIUMS REINSURANCE ASSUMED SUBTOTAL - ASSUMED NON-PARTICIPATING TOTAL NON-PAR (10 45.010.149.41)</v>
          </cell>
          <cell r="D39">
            <v>601611</v>
          </cell>
        </row>
        <row r="40">
          <cell r="A40" t="str">
            <v>Canada Life Assurance Company (The) (F080)PREMIUMS REINSURANCE CEDED SUBTOTAL - CEDED NON-PARTICIPATING ANNUITY INDIVIDUAL (10 45.010.249.11)</v>
          </cell>
          <cell r="B40" t="str">
            <v>Canada Life Assurance Company (The) (F080)</v>
          </cell>
          <cell r="C40" t="str">
            <v>PREMIUMS REINSURANCE CEDED SUBTOTAL - CEDED NON-PARTICIPATING ANNUITY INDIVIDUAL (10 45.010.249.11)</v>
          </cell>
          <cell r="D40">
            <v>16603</v>
          </cell>
        </row>
        <row r="41">
          <cell r="A41" t="str">
            <v>Canada Life Assurance Company (The) (F080)PREMIUMS REINSURANCE CEDED SUBTOTAL - CEDED NON-PARTICIPATING ANNUITY GROUP (10 45.010.249.12)</v>
          </cell>
          <cell r="B41" t="str">
            <v>Canada Life Assurance Company (The) (F080)</v>
          </cell>
          <cell r="C41" t="str">
            <v>PREMIUMS REINSURANCE CEDED SUBTOTAL - CEDED NON-PARTICIPATING ANNUITY GROUP (10 45.010.249.12)</v>
          </cell>
          <cell r="D41">
            <v>1003</v>
          </cell>
        </row>
        <row r="42">
          <cell r="A42" t="str">
            <v>Canada Life Assurance Company (The) (F080)PREMIUMS REINSURANCE CEDED SUBTOTAL - CEDED NON-PARTICIPATING TOTAL NON-PAR (10 45.010.249.41)</v>
          </cell>
          <cell r="B42" t="str">
            <v>Canada Life Assurance Company (The) (F080)</v>
          </cell>
          <cell r="C42" t="str">
            <v>PREMIUMS REINSURANCE CEDED SUBTOTAL - CEDED NON-PARTICIPATING TOTAL NON-PAR (10 45.010.249.41)</v>
          </cell>
          <cell r="D42">
            <v>2056119</v>
          </cell>
        </row>
        <row r="43">
          <cell r="A43" t="str">
            <v>Canada Life Assurance Company (The) (F080)PREMIUMS REINSURANCE CEDED SUBTOTAL - CEDED TOTAL PAR (10 45.010.249.51)</v>
          </cell>
          <cell r="B43" t="str">
            <v>Canada Life Assurance Company (The) (F080)</v>
          </cell>
          <cell r="C43" t="str">
            <v>PREMIUMS REINSURANCE CEDED SUBTOTAL - CEDED TOTAL PAR (10 45.010.249.51)</v>
          </cell>
          <cell r="D43">
            <v>34843</v>
          </cell>
        </row>
        <row r="44">
          <cell r="A44" t="str">
            <v>Canada Life Assurance Company (The) (F080)PREMIUMS DIRECT SUBTOTAL - DIRECT U.S.A. NON-PARTICIPATING ANNUITY INDIVIDUAL (10 45.020.049.11)</v>
          </cell>
          <cell r="B44" t="str">
            <v>Canada Life Assurance Company (The) (F080)</v>
          </cell>
          <cell r="C44" t="str">
            <v>PREMIUMS DIRECT SUBTOTAL - DIRECT U.S.A. NON-PARTICIPATING ANNUITY INDIVIDUAL (10 45.020.049.11)</v>
          </cell>
          <cell r="D44">
            <v>867</v>
          </cell>
        </row>
        <row r="45">
          <cell r="A45" t="str">
            <v>Canada Life Assurance Company (The) (F080)PREMIUMS DIRECT SUBTOTAL - DIRECT U.S.A. NON-PARTICIPATING ANNUITY GROUP (10 45.020.049.12)</v>
          </cell>
          <cell r="B45" t="str">
            <v>Canada Life Assurance Company (The) (F080)</v>
          </cell>
          <cell r="C45" t="str">
            <v>PREMIUMS DIRECT SUBTOTAL - DIRECT U.S.A. NON-PARTICIPATING ANNUITY GROUP (10 45.020.049.12)</v>
          </cell>
          <cell r="D45">
            <v>1313</v>
          </cell>
        </row>
        <row r="46">
          <cell r="A46" t="str">
            <v>Canada Life Assurance Company (The) (F080)PREMIUMS DIRECT SUBTOTAL - DIRECT U.S.A. NON-PARTICIPATING TOTAL NON-PAR (10 45.020.049.41)</v>
          </cell>
          <cell r="B46" t="str">
            <v>Canada Life Assurance Company (The) (F080)</v>
          </cell>
          <cell r="C46" t="str">
            <v>PREMIUMS DIRECT SUBTOTAL - DIRECT U.S.A. NON-PARTICIPATING TOTAL NON-PAR (10 45.020.049.41)</v>
          </cell>
          <cell r="D46">
            <v>59904</v>
          </cell>
        </row>
        <row r="47">
          <cell r="A47" t="str">
            <v>Canada Life Assurance Company (The) (F080)PREMIUMS DIRECT SUBTOTAL - DIRECT U.S.A. TOTAL PAR (10 45.020.049.51)</v>
          </cell>
          <cell r="B47" t="str">
            <v>Canada Life Assurance Company (The) (F080)</v>
          </cell>
          <cell r="C47" t="str">
            <v>PREMIUMS DIRECT SUBTOTAL - DIRECT U.S.A. TOTAL PAR (10 45.020.049.51)</v>
          </cell>
          <cell r="D47">
            <v>79105</v>
          </cell>
        </row>
        <row r="48">
          <cell r="A48" t="str">
            <v>Canada Life Assurance Company (The) (F080)PREMIUMS DIRECT SUBTOTAL - DIRECT TOTAL U.S.A. (10 45.020.049.76)</v>
          </cell>
          <cell r="B48" t="str">
            <v>Canada Life Assurance Company (The) (F080)</v>
          </cell>
          <cell r="C48" t="str">
            <v>PREMIUMS DIRECT SUBTOTAL - DIRECT TOTAL U.S.A. (10 45.020.049.76)</v>
          </cell>
          <cell r="D48">
            <v>139009</v>
          </cell>
        </row>
        <row r="49">
          <cell r="A49" t="str">
            <v>Canada Life Assurance Company (The) (F080)PREMIUMS DIRECT SUBTOTAL - DIRECT TOTAL EUROPE (10 45.020.049.84)</v>
          </cell>
          <cell r="B49" t="str">
            <v>Canada Life Assurance Company (The) (F080)</v>
          </cell>
          <cell r="C49" t="str">
            <v>PREMIUMS DIRECT SUBTOTAL - DIRECT TOTAL EUROPE (10 45.020.049.84)</v>
          </cell>
          <cell r="D49">
            <v>1611541</v>
          </cell>
        </row>
        <row r="50">
          <cell r="A50" t="str">
            <v>Canada Life Assurance Company (The) (F080)PREMIUMS REINSURANCE ASSUMED SUBTOTAL - ASSUMED U.S.A. NON-PARTICIPATING TOTAL NON-PAR (10 45.020.149.41)</v>
          </cell>
          <cell r="B50" t="str">
            <v>Canada Life Assurance Company (The) (F080)</v>
          </cell>
          <cell r="C50" t="str">
            <v>PREMIUMS REINSURANCE ASSUMED SUBTOTAL - ASSUMED U.S.A. NON-PARTICIPATING TOTAL NON-PAR (10 45.020.149.41)</v>
          </cell>
          <cell r="D50">
            <v>5429</v>
          </cell>
        </row>
        <row r="51">
          <cell r="A51" t="str">
            <v>Canada Life Assurance Company (The) (F080)PREMIUMS REINSURANCE ASSUMED SUBTOTAL - ASSUMED U.S.A. TOTAL PAR (10 45.020.149.51)</v>
          </cell>
          <cell r="B51" t="str">
            <v>Canada Life Assurance Company (The) (F080)</v>
          </cell>
          <cell r="C51" t="str">
            <v>PREMIUMS REINSURANCE ASSUMED SUBTOTAL - ASSUMED U.S.A. TOTAL PAR (10 45.020.149.51)</v>
          </cell>
          <cell r="D51">
            <v>3653</v>
          </cell>
        </row>
        <row r="52">
          <cell r="A52" t="str">
            <v>Canada Life Assurance Company (The) (F080)PREMIUMS REINSURANCE ASSUMED SUBTOTAL - ASSUMED TOTAL U.S.A. (10 45.020.149.76)</v>
          </cell>
          <cell r="B52" t="str">
            <v>Canada Life Assurance Company (The) (F080)</v>
          </cell>
          <cell r="C52" t="str">
            <v>PREMIUMS REINSURANCE ASSUMED SUBTOTAL - ASSUMED TOTAL U.S.A. (10 45.020.149.76)</v>
          </cell>
          <cell r="D52">
            <v>9082</v>
          </cell>
        </row>
        <row r="53">
          <cell r="A53" t="str">
            <v>Canada Life Assurance Company (The) (F080)PREMIUMS REINSURANCE ASSUMED SUBTOTAL - ASSUMED TOTAL EUROPE (10 45.020.149.84)</v>
          </cell>
          <cell r="B53" t="str">
            <v>Canada Life Assurance Company (The) (F080)</v>
          </cell>
          <cell r="C53" t="str">
            <v>PREMIUMS REINSURANCE ASSUMED SUBTOTAL - ASSUMED TOTAL EUROPE (10 45.020.149.84)</v>
          </cell>
          <cell r="D53">
            <v>3200427</v>
          </cell>
        </row>
        <row r="54">
          <cell r="A54" t="str">
            <v>Canada Life Assurance Company (The) (F080)PREMIUMS REINSURANCE CEDED SUBTOTAL - CEDED U.S.A. NON-PARTICIPATING ANNUITY INDIVIDUAL (10 45.020.249.11)</v>
          </cell>
          <cell r="B54" t="str">
            <v>Canada Life Assurance Company (The) (F080)</v>
          </cell>
          <cell r="C54" t="str">
            <v>PREMIUMS REINSURANCE CEDED SUBTOTAL - CEDED U.S.A. NON-PARTICIPATING ANNUITY INDIVIDUAL (10 45.020.249.11)</v>
          </cell>
          <cell r="D54">
            <v>850</v>
          </cell>
        </row>
        <row r="55">
          <cell r="A55" t="str">
            <v>Canada Life Assurance Company (The) (F080)PREMIUMS REINSURANCE CEDED SUBTOTAL - CEDED U.S.A. NON-PARTICIPATING ANNUITY GROUP (10 45.020.249.12)</v>
          </cell>
          <cell r="B55" t="str">
            <v>Canada Life Assurance Company (The) (F080)</v>
          </cell>
          <cell r="C55" t="str">
            <v>PREMIUMS REINSURANCE CEDED SUBTOTAL - CEDED U.S.A. NON-PARTICIPATING ANNUITY GROUP (10 45.020.249.12)</v>
          </cell>
          <cell r="D55">
            <v>1313</v>
          </cell>
        </row>
        <row r="56">
          <cell r="A56" t="str">
            <v>Canada Life Assurance Company (The) (F080)PREMIUMS REINSURANCE CEDED SUBTOTAL - CEDED U.S.A. NON-PARTICIPATING TOTAL NON-PAR (10 45.020.249.41)</v>
          </cell>
          <cell r="B56" t="str">
            <v>Canada Life Assurance Company (The) (F080)</v>
          </cell>
          <cell r="C56" t="str">
            <v>PREMIUMS REINSURANCE CEDED SUBTOTAL - CEDED U.S.A. NON-PARTICIPATING TOTAL NON-PAR (10 45.020.249.41)</v>
          </cell>
          <cell r="D56">
            <v>13820</v>
          </cell>
        </row>
        <row r="57">
          <cell r="A57" t="str">
            <v>Canada Life Assurance Company (The) (F080)PREMIUMS REINSURANCE CEDED SUBTOTAL - CEDED U.S.A. TOTAL PAR (10 45.020.249.51)</v>
          </cell>
          <cell r="B57" t="str">
            <v>Canada Life Assurance Company (The) (F080)</v>
          </cell>
          <cell r="C57" t="str">
            <v>PREMIUMS REINSURANCE CEDED SUBTOTAL - CEDED U.S.A. TOTAL PAR (10 45.020.249.51)</v>
          </cell>
          <cell r="D57">
            <v>7862</v>
          </cell>
        </row>
        <row r="58">
          <cell r="A58" t="str">
            <v>Canada Life Assurance Company (The) (F080)PREMIUMS REINSURANCE CEDED SUBTOTAL - CEDED TOTAL U.S.A. (10 45.020.249.76)</v>
          </cell>
          <cell r="B58" t="str">
            <v>Canada Life Assurance Company (The) (F080)</v>
          </cell>
          <cell r="C58" t="str">
            <v>PREMIUMS REINSURANCE CEDED SUBTOTAL - CEDED TOTAL U.S.A. (10 45.020.249.76)</v>
          </cell>
          <cell r="D58">
            <v>21682</v>
          </cell>
        </row>
        <row r="59">
          <cell r="A59" t="str">
            <v>Canada Life Assurance Company (The) (F080)PREMIUMS REINSURANCE CEDED SUBTOTAL - CEDED TOTAL EUROPE (10 45.020.249.84)</v>
          </cell>
          <cell r="B59" t="str">
            <v>Canada Life Assurance Company (The) (F080)</v>
          </cell>
          <cell r="C59" t="str">
            <v>PREMIUMS REINSURANCE CEDED SUBTOTAL - CEDED TOTAL EUROPE (10 45.020.249.84)</v>
          </cell>
          <cell r="D59">
            <v>3166006</v>
          </cell>
        </row>
        <row r="60">
          <cell r="A60" t="str">
            <v>Canada Life Financial Corporation (LH20)PREMIUMS DIRECT SUBTOTAL - DIRECT NON-PARTICIPATING ANNUITY INDIVIDUAL (10 45.010.049.11)</v>
          </cell>
          <cell r="B60" t="str">
            <v>Canada Life Financial Corporation (LH20)</v>
          </cell>
          <cell r="C60" t="str">
            <v>PREMIUMS DIRECT SUBTOTAL - DIRECT NON-PARTICIPATING ANNUITY INDIVIDUAL (10 45.010.049.11)</v>
          </cell>
          <cell r="D60">
            <v>237745</v>
          </cell>
        </row>
        <row r="61">
          <cell r="A61" t="str">
            <v>Canada Life Financial Corporation (LH20)PREMIUMS DIRECT SUBTOTAL - DIRECT NON-PARTICIPATING ANNUITY GROUP (10 45.010.049.12)</v>
          </cell>
          <cell r="B61" t="str">
            <v>Canada Life Financial Corporation (LH20)</v>
          </cell>
          <cell r="C61" t="str">
            <v>PREMIUMS DIRECT SUBTOTAL - DIRECT NON-PARTICIPATING ANNUITY GROUP (10 45.010.049.12)</v>
          </cell>
          <cell r="D61">
            <v>204010</v>
          </cell>
        </row>
        <row r="62">
          <cell r="A62" t="str">
            <v>Canada Life Financial Corporation (LH20)PREMIUMS DIRECT SUBTOTAL - DIRECT NON-PARTICIPATING TOTAL NON-PAR (10 45.010.049.41)</v>
          </cell>
          <cell r="B62" t="str">
            <v>Canada Life Financial Corporation (LH20)</v>
          </cell>
          <cell r="C62" t="str">
            <v>PREMIUMS DIRECT SUBTOTAL - DIRECT NON-PARTICIPATING TOTAL NON-PAR (10 45.010.049.41)</v>
          </cell>
          <cell r="D62">
            <v>3129791</v>
          </cell>
        </row>
        <row r="63">
          <cell r="A63" t="str">
            <v>Canada Life Financial Corporation (LH20)PREMIUMS DIRECT SUBTOTAL - DIRECT TOTAL PAR (10 45.010.049.51)</v>
          </cell>
          <cell r="B63" t="str">
            <v>Canada Life Financial Corporation (LH20)</v>
          </cell>
          <cell r="C63" t="str">
            <v>PREMIUMS DIRECT SUBTOTAL - DIRECT TOTAL PAR (10 45.010.049.51)</v>
          </cell>
          <cell r="D63">
            <v>522933</v>
          </cell>
        </row>
        <row r="64">
          <cell r="A64" t="str">
            <v>Canada Life Financial Corporation (LH20)PREMIUMS REINSURANCE ASSUMED SUBTOTAL - ASSUMED NON-PARTICIPATING ANNUITY INDIVIDUAL (10 45.010.149.11)</v>
          </cell>
          <cell r="B64" t="str">
            <v>Canada Life Financial Corporation (LH20)</v>
          </cell>
          <cell r="C64" t="str">
            <v>PREMIUMS REINSURANCE ASSUMED SUBTOTAL - ASSUMED NON-PARTICIPATING ANNUITY INDIVIDUAL (10 45.010.149.11)</v>
          </cell>
          <cell r="D64">
            <v>25326</v>
          </cell>
        </row>
        <row r="65">
          <cell r="A65" t="str">
            <v>Canada Life Financial Corporation (LH20)PREMIUMS REINSURANCE ASSUMED SUBTOTAL - ASSUMED NON-PARTICIPATING ANNUITY GROUP (10 45.010.149.12)</v>
          </cell>
          <cell r="B65" t="str">
            <v>Canada Life Financial Corporation (LH20)</v>
          </cell>
          <cell r="C65" t="str">
            <v>PREMIUMS REINSURANCE ASSUMED SUBTOTAL - ASSUMED NON-PARTICIPATING ANNUITY GROUP (10 45.010.149.12)</v>
          </cell>
          <cell r="D65">
            <v>19370</v>
          </cell>
        </row>
        <row r="66">
          <cell r="A66" t="str">
            <v>Canada Life Financial Corporation (LH20)PREMIUMS REINSURANCE ASSUMED SUBTOTAL - ASSUMED NON-PARTICIPATING TOTAL NON-PAR (10 45.010.149.41)</v>
          </cell>
          <cell r="B66" t="str">
            <v>Canada Life Financial Corporation (LH20)</v>
          </cell>
          <cell r="C66" t="str">
            <v>PREMIUMS REINSURANCE ASSUMED SUBTOTAL - ASSUMED NON-PARTICIPATING TOTAL NON-PAR (10 45.010.149.41)</v>
          </cell>
          <cell r="D66">
            <v>601611</v>
          </cell>
        </row>
        <row r="67">
          <cell r="A67" t="str">
            <v>Canada Life Financial Corporation (LH20)PREMIUMS REINSURANCE CEDED SUBTOTAL - CEDED NON-PARTICIPATING ANNUITY INDIVIDUAL (10 45.010.249.11)</v>
          </cell>
          <cell r="B67" t="str">
            <v>Canada Life Financial Corporation (LH20)</v>
          </cell>
          <cell r="C67" t="str">
            <v>PREMIUMS REINSURANCE CEDED SUBTOTAL - CEDED NON-PARTICIPATING ANNUITY INDIVIDUAL (10 45.010.249.11)</v>
          </cell>
          <cell r="D67">
            <v>16603</v>
          </cell>
        </row>
        <row r="68">
          <cell r="A68" t="str">
            <v>Canada Life Financial Corporation (LH20)PREMIUMS REINSURANCE CEDED SUBTOTAL - CEDED NON-PARTICIPATING ANNUITY GROUP (10 45.010.249.12)</v>
          </cell>
          <cell r="B68" t="str">
            <v>Canada Life Financial Corporation (LH20)</v>
          </cell>
          <cell r="C68" t="str">
            <v>PREMIUMS REINSURANCE CEDED SUBTOTAL - CEDED NON-PARTICIPATING ANNUITY GROUP (10 45.010.249.12)</v>
          </cell>
          <cell r="D68">
            <v>1003</v>
          </cell>
        </row>
        <row r="69">
          <cell r="A69" t="str">
            <v>Canada Life Financial Corporation (LH20)PREMIUMS REINSURANCE CEDED SUBTOTAL - CEDED NON-PARTICIPATING TOTAL NON-PAR (10 45.010.249.41)</v>
          </cell>
          <cell r="B69" t="str">
            <v>Canada Life Financial Corporation (LH20)</v>
          </cell>
          <cell r="C69" t="str">
            <v>PREMIUMS REINSURANCE CEDED SUBTOTAL - CEDED NON-PARTICIPATING TOTAL NON-PAR (10 45.010.249.41)</v>
          </cell>
          <cell r="D69">
            <v>2056119</v>
          </cell>
        </row>
        <row r="70">
          <cell r="A70" t="str">
            <v>Canada Life Financial Corporation (LH20)PREMIUMS REINSURANCE CEDED SUBTOTAL - CEDED TOTAL PAR (10 45.010.249.51)</v>
          </cell>
          <cell r="B70" t="str">
            <v>Canada Life Financial Corporation (LH20)</v>
          </cell>
          <cell r="C70" t="str">
            <v>PREMIUMS REINSURANCE CEDED SUBTOTAL - CEDED TOTAL PAR (10 45.010.249.51)</v>
          </cell>
          <cell r="D70">
            <v>34843</v>
          </cell>
        </row>
        <row r="71">
          <cell r="A71" t="str">
            <v>Canada Life Financial Corporation (LH20)PREMIUMS DIRECT SUBTOTAL - DIRECT U.S.A. NON-PARTICIPATING ANNUITY INDIVIDUAL (10 45.020.049.11)</v>
          </cell>
          <cell r="B71" t="str">
            <v>Canada Life Financial Corporation (LH20)</v>
          </cell>
          <cell r="C71" t="str">
            <v>PREMIUMS DIRECT SUBTOTAL - DIRECT U.S.A. NON-PARTICIPATING ANNUITY INDIVIDUAL (10 45.020.049.11)</v>
          </cell>
          <cell r="D71">
            <v>867</v>
          </cell>
        </row>
        <row r="72">
          <cell r="A72" t="str">
            <v>Canada Life Financial Corporation (LH20)PREMIUMS DIRECT SUBTOTAL - DIRECT U.S.A. NON-PARTICIPATING ANNUITY GROUP (10 45.020.049.12)</v>
          </cell>
          <cell r="B72" t="str">
            <v>Canada Life Financial Corporation (LH20)</v>
          </cell>
          <cell r="C72" t="str">
            <v>PREMIUMS DIRECT SUBTOTAL - DIRECT U.S.A. NON-PARTICIPATING ANNUITY GROUP (10 45.020.049.12)</v>
          </cell>
          <cell r="D72">
            <v>1313</v>
          </cell>
        </row>
        <row r="73">
          <cell r="A73" t="str">
            <v>Canada Life Financial Corporation (LH20)PREMIUMS DIRECT SUBTOTAL - DIRECT U.S.A. NON-PARTICIPATING TOTAL NON-PAR (10 45.020.049.41)</v>
          </cell>
          <cell r="B73" t="str">
            <v>Canada Life Financial Corporation (LH20)</v>
          </cell>
          <cell r="C73" t="str">
            <v>PREMIUMS DIRECT SUBTOTAL - DIRECT U.S.A. NON-PARTICIPATING TOTAL NON-PAR (10 45.020.049.41)</v>
          </cell>
          <cell r="D73">
            <v>59904</v>
          </cell>
        </row>
        <row r="74">
          <cell r="A74" t="str">
            <v>Canada Life Financial Corporation (LH20)PREMIUMS DIRECT SUBTOTAL - DIRECT U.S.A. TOTAL PAR (10 45.020.049.51)</v>
          </cell>
          <cell r="B74" t="str">
            <v>Canada Life Financial Corporation (LH20)</v>
          </cell>
          <cell r="C74" t="str">
            <v>PREMIUMS DIRECT SUBTOTAL - DIRECT U.S.A. TOTAL PAR (10 45.020.049.51)</v>
          </cell>
          <cell r="D74">
            <v>79105</v>
          </cell>
        </row>
        <row r="75">
          <cell r="A75" t="str">
            <v>Canada Life Financial Corporation (LH20)PREMIUMS DIRECT SUBTOTAL - DIRECT TOTAL U.S.A. (10 45.020.049.76)</v>
          </cell>
          <cell r="B75" t="str">
            <v>Canada Life Financial Corporation (LH20)</v>
          </cell>
          <cell r="C75" t="str">
            <v>PREMIUMS DIRECT SUBTOTAL - DIRECT TOTAL U.S.A. (10 45.020.049.76)</v>
          </cell>
          <cell r="D75">
            <v>139009</v>
          </cell>
        </row>
        <row r="76">
          <cell r="A76" t="str">
            <v>Canada Life Financial Corporation (LH20)PREMIUMS DIRECT SUBTOTAL - DIRECT TOTAL EUROPE (10 45.020.049.84)</v>
          </cell>
          <cell r="B76" t="str">
            <v>Canada Life Financial Corporation (LH20)</v>
          </cell>
          <cell r="C76" t="str">
            <v>PREMIUMS DIRECT SUBTOTAL - DIRECT TOTAL EUROPE (10 45.020.049.84)</v>
          </cell>
          <cell r="D76">
            <v>1611541</v>
          </cell>
        </row>
        <row r="77">
          <cell r="A77" t="str">
            <v>Canada Life Financial Corporation (LH20)PREMIUMS REINSURANCE ASSUMED SUBTOTAL - ASSUMED U.S.A. NON-PARTICIPATING TOTAL NON-PAR (10 45.020.149.41)</v>
          </cell>
          <cell r="B77" t="str">
            <v>Canada Life Financial Corporation (LH20)</v>
          </cell>
          <cell r="C77" t="str">
            <v>PREMIUMS REINSURANCE ASSUMED SUBTOTAL - ASSUMED U.S.A. NON-PARTICIPATING TOTAL NON-PAR (10 45.020.149.41)</v>
          </cell>
          <cell r="D77">
            <v>5429</v>
          </cell>
        </row>
        <row r="78">
          <cell r="A78" t="str">
            <v>Canada Life Financial Corporation (LH20)PREMIUMS REINSURANCE ASSUMED SUBTOTAL - ASSUMED U.S.A. TOTAL PAR (10 45.020.149.51)</v>
          </cell>
          <cell r="B78" t="str">
            <v>Canada Life Financial Corporation (LH20)</v>
          </cell>
          <cell r="C78" t="str">
            <v>PREMIUMS REINSURANCE ASSUMED SUBTOTAL - ASSUMED U.S.A. TOTAL PAR (10 45.020.149.51)</v>
          </cell>
          <cell r="D78">
            <v>3653</v>
          </cell>
        </row>
        <row r="79">
          <cell r="A79" t="str">
            <v>Canada Life Financial Corporation (LH20)PREMIUMS REINSURANCE ASSUMED SUBTOTAL - ASSUMED TOTAL U.S.A. (10 45.020.149.76)</v>
          </cell>
          <cell r="B79" t="str">
            <v>Canada Life Financial Corporation (LH20)</v>
          </cell>
          <cell r="C79" t="str">
            <v>PREMIUMS REINSURANCE ASSUMED SUBTOTAL - ASSUMED TOTAL U.S.A. (10 45.020.149.76)</v>
          </cell>
          <cell r="D79">
            <v>9082</v>
          </cell>
        </row>
        <row r="80">
          <cell r="A80" t="str">
            <v>Canada Life Financial Corporation (LH20)PREMIUMS REINSURANCE ASSUMED SUBTOTAL - ASSUMED TOTAL EUROPE (10 45.020.149.84)</v>
          </cell>
          <cell r="B80" t="str">
            <v>Canada Life Financial Corporation (LH20)</v>
          </cell>
          <cell r="C80" t="str">
            <v>PREMIUMS REINSURANCE ASSUMED SUBTOTAL - ASSUMED TOTAL EUROPE (10 45.020.149.84)</v>
          </cell>
          <cell r="D80">
            <v>3200427</v>
          </cell>
        </row>
        <row r="81">
          <cell r="A81" t="str">
            <v>Canada Life Financial Corporation (LH20)PREMIUMS REINSURANCE CEDED SUBTOTAL - CEDED U.S.A. NON-PARTICIPATING ANNUITY INDIVIDUAL (10 45.020.249.11)</v>
          </cell>
          <cell r="B81" t="str">
            <v>Canada Life Financial Corporation (LH20)</v>
          </cell>
          <cell r="C81" t="str">
            <v>PREMIUMS REINSURANCE CEDED SUBTOTAL - CEDED U.S.A. NON-PARTICIPATING ANNUITY INDIVIDUAL (10 45.020.249.11)</v>
          </cell>
          <cell r="D81">
            <v>850</v>
          </cell>
        </row>
        <row r="82">
          <cell r="A82" t="str">
            <v>Canada Life Financial Corporation (LH20)PREMIUMS REINSURANCE CEDED SUBTOTAL - CEDED U.S.A. NON-PARTICIPATING ANNUITY GROUP (10 45.020.249.12)</v>
          </cell>
          <cell r="B82" t="str">
            <v>Canada Life Financial Corporation (LH20)</v>
          </cell>
          <cell r="C82" t="str">
            <v>PREMIUMS REINSURANCE CEDED SUBTOTAL - CEDED U.S.A. NON-PARTICIPATING ANNUITY GROUP (10 45.020.249.12)</v>
          </cell>
          <cell r="D82">
            <v>1313</v>
          </cell>
        </row>
        <row r="83">
          <cell r="A83" t="str">
            <v>Canada Life Financial Corporation (LH20)PREMIUMS REINSURANCE CEDED SUBTOTAL - CEDED U.S.A. NON-PARTICIPATING TOTAL NON-PAR (10 45.020.249.41)</v>
          </cell>
          <cell r="B83" t="str">
            <v>Canada Life Financial Corporation (LH20)</v>
          </cell>
          <cell r="C83" t="str">
            <v>PREMIUMS REINSURANCE CEDED SUBTOTAL - CEDED U.S.A. NON-PARTICIPATING TOTAL NON-PAR (10 45.020.249.41)</v>
          </cell>
          <cell r="D83">
            <v>13820</v>
          </cell>
        </row>
        <row r="84">
          <cell r="A84" t="str">
            <v>Canada Life Financial Corporation (LH20)PREMIUMS REINSURANCE CEDED SUBTOTAL - CEDED U.S.A. TOTAL PAR (10 45.020.249.51)</v>
          </cell>
          <cell r="B84" t="str">
            <v>Canada Life Financial Corporation (LH20)</v>
          </cell>
          <cell r="C84" t="str">
            <v>PREMIUMS REINSURANCE CEDED SUBTOTAL - CEDED U.S.A. TOTAL PAR (10 45.020.249.51)</v>
          </cell>
          <cell r="D84">
            <v>7862</v>
          </cell>
        </row>
        <row r="85">
          <cell r="A85" t="str">
            <v>Canada Life Financial Corporation (LH20)PREMIUMS REINSURANCE CEDED SUBTOTAL - CEDED TOTAL U.S.A. (10 45.020.249.76)</v>
          </cell>
          <cell r="B85" t="str">
            <v>Canada Life Financial Corporation (LH20)</v>
          </cell>
          <cell r="C85" t="str">
            <v>PREMIUMS REINSURANCE CEDED SUBTOTAL - CEDED TOTAL U.S.A. (10 45.020.249.76)</v>
          </cell>
          <cell r="D85">
            <v>21682</v>
          </cell>
        </row>
        <row r="86">
          <cell r="A86" t="str">
            <v>Canada Life Financial Corporation (LH20)PREMIUMS REINSURANCE CEDED SUBTOTAL - CEDED TOTAL EUROPE (10 45.020.249.84)</v>
          </cell>
          <cell r="B86" t="str">
            <v>Canada Life Financial Corporation (LH20)</v>
          </cell>
          <cell r="C86" t="str">
            <v>PREMIUMS REINSURANCE CEDED SUBTOTAL - CEDED TOTAL EUROPE (10 45.020.249.84)</v>
          </cell>
          <cell r="D86">
            <v>3166006</v>
          </cell>
        </row>
        <row r="87">
          <cell r="A87" t="str">
            <v>Canada Life Insurance Company of Canada (The) (F078)PREMIUMS REINSURANCE ASSUMED SUBTOTAL - ASSUMED NON-PARTICIPATING ANNUITY INDIVIDUAL (10 45.010.149.11)</v>
          </cell>
          <cell r="B87" t="str">
            <v>Canada Life Insurance Company of Canada (The) (F078)</v>
          </cell>
          <cell r="C87" t="str">
            <v>PREMIUMS REINSURANCE ASSUMED SUBTOTAL - ASSUMED NON-PARTICIPATING ANNUITY INDIVIDUAL (10 45.010.149.11)</v>
          </cell>
          <cell r="D87">
            <v>25326</v>
          </cell>
        </row>
        <row r="88">
          <cell r="A88" t="str">
            <v>Canada Life Insurance Company of Canada (The) (F078)PREMIUMS REINSURANCE ASSUMED SUBTOTAL - ASSUMED NON-PARTICIPATING ANNUITY GROUP (10 45.010.149.12)</v>
          </cell>
          <cell r="B88" t="str">
            <v>Canada Life Insurance Company of Canada (The) (F078)</v>
          </cell>
          <cell r="C88" t="str">
            <v>PREMIUMS REINSURANCE ASSUMED SUBTOTAL - ASSUMED NON-PARTICIPATING ANNUITY GROUP (10 45.010.149.12)</v>
          </cell>
          <cell r="D88">
            <v>19370</v>
          </cell>
        </row>
        <row r="89">
          <cell r="A89" t="str">
            <v>Canada Life Insurance Company of Canada (The) (F078)PREMIUMS REINSURANCE ASSUMED SUBTOTAL - ASSUMED NON-PARTICIPATING TOTAL NON-PAR (10 45.010.149.41)</v>
          </cell>
          <cell r="B89" t="str">
            <v>Canada Life Insurance Company of Canada (The) (F078)</v>
          </cell>
          <cell r="C89" t="str">
            <v>PREMIUMS REINSURANCE ASSUMED SUBTOTAL - ASSUMED NON-PARTICIPATING TOTAL NON-PAR (10 45.010.149.41)</v>
          </cell>
          <cell r="D89">
            <v>558201</v>
          </cell>
        </row>
        <row r="90">
          <cell r="A90" t="str">
            <v>Canada Life Insurance Company of Canada (The) (F078)PREMIUMS REINSURANCE ASSUMED SUBTOTAL - ASSUMED TOTAL PAR (10 45.010.149.51)</v>
          </cell>
          <cell r="B90" t="str">
            <v>Canada Life Insurance Company of Canada (The) (F078)</v>
          </cell>
          <cell r="C90" t="str">
            <v>PREMIUMS REINSURANCE ASSUMED SUBTOTAL - ASSUMED TOTAL PAR (10 45.010.149.51)</v>
          </cell>
          <cell r="D90">
            <v>511569</v>
          </cell>
        </row>
        <row r="91">
          <cell r="A91" t="str">
            <v>Canada Life Insurance Company of Canada (The) (F078)PREMIUMS REINSURANCE CEDED SUBTOTAL - CEDED TOTAL PAR (10 45.010.249.51)</v>
          </cell>
          <cell r="B91" t="str">
            <v>Canada Life Insurance Company of Canada (The) (F078)</v>
          </cell>
          <cell r="C91" t="str">
            <v>PREMIUMS REINSURANCE CEDED SUBTOTAL - CEDED TOTAL PAR (10 45.010.249.51)</v>
          </cell>
          <cell r="D91">
            <v>23479</v>
          </cell>
        </row>
        <row r="92">
          <cell r="A92" t="str">
            <v>Canadian Premier Life Insurance Company (F121)PREMIUMS DIRECT SUBTOTAL - DIRECT NON-PARTICIPATING TOTAL NON-PAR (10 45.010.049.41)</v>
          </cell>
          <cell r="B92" t="str">
            <v>Canadian Premier Life Insurance Company (F121)</v>
          </cell>
          <cell r="C92" t="str">
            <v>PREMIUMS DIRECT SUBTOTAL - DIRECT NON-PARTICIPATING TOTAL NON-PAR (10 45.010.049.41)</v>
          </cell>
          <cell r="D92">
            <v>244882</v>
          </cell>
        </row>
        <row r="93">
          <cell r="A93" t="str">
            <v>Canadian Premier Life Insurance Company (F121)PREMIUMS REINSURANCE ASSUMED SUBTOTAL - ASSUMED NON-PARTICIPATING TOTAL NON-PAR (10 45.010.149.41)</v>
          </cell>
          <cell r="B93" t="str">
            <v>Canadian Premier Life Insurance Company (F121)</v>
          </cell>
          <cell r="C93" t="str">
            <v>PREMIUMS REINSURANCE ASSUMED SUBTOTAL - ASSUMED NON-PARTICIPATING TOTAL NON-PAR (10 45.010.149.41)</v>
          </cell>
          <cell r="D93">
            <v>8118</v>
          </cell>
        </row>
        <row r="94">
          <cell r="A94" t="str">
            <v>Canadian Premier Life Insurance Company (F121)PREMIUMS REINSURANCE CEDED SUBTOTAL - CEDED NON-PARTICIPATING TOTAL NON-PAR (10 45.010.249.41)</v>
          </cell>
          <cell r="B94" t="str">
            <v>Canadian Premier Life Insurance Company (F121)</v>
          </cell>
          <cell r="C94" t="str">
            <v>PREMIUMS REINSURANCE CEDED SUBTOTAL - CEDED NON-PARTICIPATING TOTAL NON-PAR (10 45.010.249.41)</v>
          </cell>
          <cell r="D94">
            <v>140586</v>
          </cell>
        </row>
        <row r="95">
          <cell r="A95" t="str">
            <v>CIBC Life Insurance Company Limited (F075)PREMIUMS DIRECT SUBTOTAL - DIRECT NON-PARTICIPATING TOTAL NON-PAR (10 45.010.049.41)</v>
          </cell>
          <cell r="B95" t="str">
            <v>CIBC Life Insurance Company Limited (F075)</v>
          </cell>
          <cell r="C95" t="str">
            <v>PREMIUMS DIRECT SUBTOTAL - DIRECT NON-PARTICIPATING TOTAL NON-PAR (10 45.010.049.41)</v>
          </cell>
          <cell r="D95">
            <v>45738</v>
          </cell>
        </row>
        <row r="96">
          <cell r="A96" t="str">
            <v>CIBC Life Insurance Company Limited (F075)PREMIUMS REINSURANCE ASSUMED SUBTOTAL - ASSUMED NON-PARTICIPATING TOTAL NON-PAR (10 45.010.149.41)</v>
          </cell>
          <cell r="B96" t="str">
            <v>CIBC Life Insurance Company Limited (F075)</v>
          </cell>
          <cell r="C96" t="str">
            <v>PREMIUMS REINSURANCE ASSUMED SUBTOTAL - ASSUMED NON-PARTICIPATING TOTAL NON-PAR (10 45.010.149.41)</v>
          </cell>
          <cell r="D96">
            <v>763</v>
          </cell>
        </row>
        <row r="97">
          <cell r="A97" t="str">
            <v>CIBC Life Insurance Company Limited (F075)PREMIUMS REINSURANCE CEDED SUBTOTAL - CEDED NON-PARTICIPATING TOTAL NON-PAR (10 45.010.249.41)</v>
          </cell>
          <cell r="B97" t="str">
            <v>CIBC Life Insurance Company Limited (F075)</v>
          </cell>
          <cell r="C97" t="str">
            <v>PREMIUMS REINSURANCE CEDED SUBTOTAL - CEDED NON-PARTICIPATING TOTAL NON-PAR (10 45.010.249.41)</v>
          </cell>
          <cell r="D97">
            <v>14664</v>
          </cell>
        </row>
        <row r="98">
          <cell r="A98" t="str">
            <v>CIGNA Life Insurance Company of Canada (F235)PREMIUMS DIRECT SUBTOTAL - DIRECT NON-PARTICIPATING TOTAL NON-PAR (10 45.010.049.41)</v>
          </cell>
          <cell r="B98" t="str">
            <v>CIGNA Life Insurance Company of Canada (F235)</v>
          </cell>
          <cell r="C98" t="str">
            <v>PREMIUMS DIRECT SUBTOTAL - DIRECT NON-PARTICIPATING TOTAL NON-PAR (10 45.010.049.41)</v>
          </cell>
          <cell r="D98">
            <v>34463</v>
          </cell>
        </row>
        <row r="99">
          <cell r="A99" t="str">
            <v>CIGNA Life Insurance Company of Canada (F235)PREMIUMS REINSURANCE CEDED SUBTOTAL - CEDED NON-PARTICIPATING TOTAL NON-PAR (10 45.010.249.41)</v>
          </cell>
          <cell r="B99" t="str">
            <v>CIGNA Life Insurance Company of Canada (F235)</v>
          </cell>
          <cell r="C99" t="str">
            <v>PREMIUMS REINSURANCE CEDED SUBTOTAL - CEDED NON-PARTICIPATING TOTAL NON-PAR (10 45.010.249.41)</v>
          </cell>
          <cell r="D99">
            <v>1579</v>
          </cell>
        </row>
        <row r="100">
          <cell r="A100" t="str">
            <v>Co-operators Life Insurance Company (F147)PREMIUMS DIRECT SUBTOTAL - DIRECT NON-PARTICIPATING ANNUITY INDIVIDUAL (10 45.010.049.11)</v>
          </cell>
          <cell r="B100" t="str">
            <v>Co-operators Life Insurance Company (F147)</v>
          </cell>
          <cell r="C100" t="str">
            <v>PREMIUMS DIRECT SUBTOTAL - DIRECT NON-PARTICIPATING ANNUITY INDIVIDUAL (10 45.010.049.11)</v>
          </cell>
          <cell r="D100">
            <v>16497</v>
          </cell>
        </row>
        <row r="101">
          <cell r="A101" t="str">
            <v>Co-operators Life Insurance Company (F147)PREMIUMS DIRECT SUBTOTAL - DIRECT NON-PARTICIPATING ANNUITY GROUP (10 45.010.049.12)</v>
          </cell>
          <cell r="B101" t="str">
            <v>Co-operators Life Insurance Company (F147)</v>
          </cell>
          <cell r="C101" t="str">
            <v>PREMIUMS DIRECT SUBTOTAL - DIRECT NON-PARTICIPATING ANNUITY GROUP (10 45.010.049.12)</v>
          </cell>
          <cell r="D101">
            <v>30746</v>
          </cell>
        </row>
        <row r="102">
          <cell r="A102" t="str">
            <v>Co-operators Life Insurance Company (F147)PREMIUMS DIRECT SUBTOTAL - DIRECT NON-PARTICIPATING TOTAL NON-PAR (10 45.010.049.41)</v>
          </cell>
          <cell r="B102" t="str">
            <v>Co-operators Life Insurance Company (F147)</v>
          </cell>
          <cell r="C102" t="str">
            <v>PREMIUMS DIRECT SUBTOTAL - DIRECT NON-PARTICIPATING TOTAL NON-PAR (10 45.010.049.41)</v>
          </cell>
          <cell r="D102">
            <v>725099</v>
          </cell>
        </row>
        <row r="103">
          <cell r="A103" t="str">
            <v>Co-operators Life Insurance Company (F147)PREMIUMS DIRECT SUBTOTAL - DIRECT TOTAL PAR (10 45.010.049.51)</v>
          </cell>
          <cell r="B103" t="str">
            <v>Co-operators Life Insurance Company (F147)</v>
          </cell>
          <cell r="C103" t="str">
            <v>PREMIUMS DIRECT SUBTOTAL - DIRECT TOTAL PAR (10 45.010.049.51)</v>
          </cell>
          <cell r="D103">
            <v>82586</v>
          </cell>
        </row>
        <row r="104">
          <cell r="A104" t="str">
            <v>Co-operators Life Insurance Company (F147)PREMIUMS REINSURANCE ASSUMED SUBTOTAL - ASSUMED NON-PARTICIPATING ANNUITY INDIVIDUAL (10 45.010.149.11)</v>
          </cell>
          <cell r="B104" t="str">
            <v>Co-operators Life Insurance Company (F147)</v>
          </cell>
          <cell r="C104" t="str">
            <v>PREMIUMS REINSURANCE ASSUMED SUBTOTAL - ASSUMED NON-PARTICIPATING ANNUITY INDIVIDUAL (10 45.010.149.11)</v>
          </cell>
          <cell r="D104">
            <v>7</v>
          </cell>
        </row>
        <row r="105">
          <cell r="A105" t="str">
            <v>Co-operators Life Insurance Company (F147)PREMIUMS REINSURANCE ASSUMED SUBTOTAL - ASSUMED NON-PARTICIPATING TOTAL NON-PAR (10 45.010.149.41)</v>
          </cell>
          <cell r="B105" t="str">
            <v>Co-operators Life Insurance Company (F147)</v>
          </cell>
          <cell r="C105" t="str">
            <v>PREMIUMS REINSURANCE ASSUMED SUBTOTAL - ASSUMED NON-PARTICIPATING TOTAL NON-PAR (10 45.010.149.41)</v>
          </cell>
          <cell r="D105">
            <v>7011</v>
          </cell>
        </row>
        <row r="106">
          <cell r="A106" t="str">
            <v>Co-operators Life Insurance Company (F147)PREMIUMS REINSURANCE ASSUMED SUBTOTAL - ASSUMED TOTAL PAR (10 45.010.149.51)</v>
          </cell>
          <cell r="B106" t="str">
            <v>Co-operators Life Insurance Company (F147)</v>
          </cell>
          <cell r="C106" t="str">
            <v>PREMIUMS REINSURANCE ASSUMED SUBTOTAL - ASSUMED TOTAL PAR (10 45.010.149.51)</v>
          </cell>
          <cell r="D106">
            <v>-3243</v>
          </cell>
        </row>
        <row r="107">
          <cell r="A107" t="str">
            <v>Co-operators Life Insurance Company (F147)PREMIUMS REINSURANCE CEDED SUBTOTAL - CEDED NON-PARTICIPATING TOTAL NON-PAR (10 45.010.249.41)</v>
          </cell>
          <cell r="B107" t="str">
            <v>Co-operators Life Insurance Company (F147)</v>
          </cell>
          <cell r="C107" t="str">
            <v>PREMIUMS REINSURANCE CEDED SUBTOTAL - CEDED NON-PARTICIPATING TOTAL NON-PAR (10 45.010.249.41)</v>
          </cell>
          <cell r="D107">
            <v>51870</v>
          </cell>
        </row>
        <row r="108">
          <cell r="A108" t="str">
            <v>Co-operators Life Insurance Company (F147)PREMIUMS REINSURANCE CEDED SUBTOTAL - CEDED TOTAL PAR (10 45.010.249.51)</v>
          </cell>
          <cell r="B108" t="str">
            <v>Co-operators Life Insurance Company (F147)</v>
          </cell>
          <cell r="C108" t="str">
            <v>PREMIUMS REINSURANCE CEDED SUBTOTAL - CEDED TOTAL PAR (10 45.010.249.51)</v>
          </cell>
          <cell r="D108">
            <v>10042</v>
          </cell>
        </row>
        <row r="109">
          <cell r="A109" t="str">
            <v>Crown Life Insurance Company (F150)PREMIUMS DIRECT SUBTOTAL - DIRECT U.S.A. NON-PARTICIPATING ANNUITY INDIVIDUAL (10 45.020.049.11)</v>
          </cell>
          <cell r="B109" t="str">
            <v>Crown Life Insurance Company (F150)</v>
          </cell>
          <cell r="C109" t="str">
            <v>PREMIUMS DIRECT SUBTOTAL - DIRECT U.S.A. NON-PARTICIPATING ANNUITY INDIVIDUAL (10 45.020.049.11)</v>
          </cell>
          <cell r="D109">
            <v>17</v>
          </cell>
        </row>
        <row r="110">
          <cell r="A110" t="str">
            <v>Crown Life Insurance Company (F150)PREMIUMS DIRECT SUBTOTAL - DIRECT U.S.A. NON-PARTICIPATING TOTAL NON-PAR (10 45.020.049.41)</v>
          </cell>
          <cell r="B110" t="str">
            <v>Crown Life Insurance Company (F150)</v>
          </cell>
          <cell r="C110" t="str">
            <v>PREMIUMS DIRECT SUBTOTAL - DIRECT U.S.A. NON-PARTICIPATING TOTAL NON-PAR (10 45.020.049.41)</v>
          </cell>
          <cell r="D110">
            <v>21059</v>
          </cell>
        </row>
        <row r="111">
          <cell r="A111" t="str">
            <v>Crown Life Insurance Company (F150)PREMIUMS DIRECT SUBTOTAL - DIRECT U.S.A. TOTAL PAR (10 45.020.049.51)</v>
          </cell>
          <cell r="B111" t="str">
            <v>Crown Life Insurance Company (F150)</v>
          </cell>
          <cell r="C111" t="str">
            <v>PREMIUMS DIRECT SUBTOTAL - DIRECT U.S.A. TOTAL PAR (10 45.020.049.51)</v>
          </cell>
          <cell r="D111">
            <v>26359</v>
          </cell>
        </row>
        <row r="112">
          <cell r="A112" t="str">
            <v>Crown Life Insurance Company (F150)PREMIUMS DIRECT SUBTOTAL - DIRECT TOTAL U.S.A. (10 45.020.049.76)</v>
          </cell>
          <cell r="B112" t="str">
            <v>Crown Life Insurance Company (F150)</v>
          </cell>
          <cell r="C112" t="str">
            <v>PREMIUMS DIRECT SUBTOTAL - DIRECT TOTAL U.S.A. (10 45.020.049.76)</v>
          </cell>
          <cell r="D112">
            <v>47418</v>
          </cell>
        </row>
        <row r="113">
          <cell r="A113" t="str">
            <v>Crown Life Insurance Company (F150)PREMIUMS DIRECT SUBTOTAL - DIRECT TOTAL EUROPE (10 45.020.049.84)</v>
          </cell>
          <cell r="B113" t="str">
            <v>Crown Life Insurance Company (F150)</v>
          </cell>
          <cell r="C113" t="str">
            <v>PREMIUMS DIRECT SUBTOTAL - DIRECT TOTAL EUROPE (10 45.020.049.84)</v>
          </cell>
          <cell r="D113">
            <v>20566</v>
          </cell>
        </row>
        <row r="114">
          <cell r="A114" t="str">
            <v>Crown Life Insurance Company (F150)PREMIUMS REINSURANCE ASSUMED SUBTOTAL - ASSUMED U.S.A. NON-PARTICIPATING TOTAL NON-PAR (10 45.020.149.41)</v>
          </cell>
          <cell r="B114" t="str">
            <v>Crown Life Insurance Company (F150)</v>
          </cell>
          <cell r="C114" t="str">
            <v>PREMIUMS REINSURANCE ASSUMED SUBTOTAL - ASSUMED U.S.A. NON-PARTICIPATING TOTAL NON-PAR (10 45.020.149.41)</v>
          </cell>
          <cell r="D114">
            <v>279</v>
          </cell>
        </row>
        <row r="115">
          <cell r="A115" t="str">
            <v>Crown Life Insurance Company (F150)PREMIUMS REINSURANCE ASSUMED SUBTOTAL - ASSUMED TOTAL U.S.A. (10 45.020.149.76)</v>
          </cell>
          <cell r="B115" t="str">
            <v>Crown Life Insurance Company (F150)</v>
          </cell>
          <cell r="C115" t="str">
            <v>PREMIUMS REINSURANCE ASSUMED SUBTOTAL - ASSUMED TOTAL U.S.A. (10 45.020.149.76)</v>
          </cell>
          <cell r="D115">
            <v>279</v>
          </cell>
        </row>
        <row r="116">
          <cell r="A116" t="str">
            <v>Crown Life Insurance Company (F150)PREMIUMS REINSURANCE ASSUMED SUBTOTAL - ASSUMED TOTAL EUROPE (10 45.020.149.84)</v>
          </cell>
          <cell r="B116" t="str">
            <v>Crown Life Insurance Company (F150)</v>
          </cell>
          <cell r="C116" t="str">
            <v>PREMIUMS REINSURANCE ASSUMED SUBTOTAL - ASSUMED TOTAL EUROPE (10 45.020.149.84)</v>
          </cell>
          <cell r="D116">
            <v>5561</v>
          </cell>
        </row>
        <row r="117">
          <cell r="A117" t="str">
            <v>Crown Life Insurance Company (F150)PREMIUMS REINSURANCE CEDED SUBTOTAL - CEDED U.S.A. NON-PARTICIPATING ANNUITY INDIVIDUAL (10 45.020.249.11)</v>
          </cell>
          <cell r="B117" t="str">
            <v>Crown Life Insurance Company (F150)</v>
          </cell>
          <cell r="C117" t="str">
            <v>PREMIUMS REINSURANCE CEDED SUBTOTAL - CEDED U.S.A. NON-PARTICIPATING ANNUITY INDIVIDUAL (10 45.020.249.11)</v>
          </cell>
          <cell r="D117">
            <v>13</v>
          </cell>
        </row>
        <row r="118">
          <cell r="A118" t="str">
            <v>Crown Life Insurance Company (F150)PREMIUMS REINSURANCE CEDED SUBTOTAL - CEDED U.S.A. NON-PARTICIPATING TOTAL NON-PAR (10 45.020.249.41)</v>
          </cell>
          <cell r="B118" t="str">
            <v>Crown Life Insurance Company (F150)</v>
          </cell>
          <cell r="C118" t="str">
            <v>PREMIUMS REINSURANCE CEDED SUBTOTAL - CEDED U.S.A. NON-PARTICIPATING TOTAL NON-PAR (10 45.020.249.41)</v>
          </cell>
          <cell r="D118">
            <v>18559</v>
          </cell>
        </row>
        <row r="119">
          <cell r="A119" t="str">
            <v>Crown Life Insurance Company (F150)PREMIUMS REINSURANCE CEDED SUBTOTAL - CEDED U.S.A. TOTAL PAR (10 45.020.249.51)</v>
          </cell>
          <cell r="B119" t="str">
            <v>Crown Life Insurance Company (F150)</v>
          </cell>
          <cell r="C119" t="str">
            <v>PREMIUMS REINSURANCE CEDED SUBTOTAL - CEDED U.S.A. TOTAL PAR (10 45.020.249.51)</v>
          </cell>
          <cell r="D119">
            <v>21846</v>
          </cell>
        </row>
        <row r="120">
          <cell r="A120" t="str">
            <v>Crown Life Insurance Company (F150)PREMIUMS REINSURANCE CEDED SUBTOTAL - CEDED TOTAL U.S.A. (10 45.020.249.76)</v>
          </cell>
          <cell r="B120" t="str">
            <v>Crown Life Insurance Company (F150)</v>
          </cell>
          <cell r="C120" t="str">
            <v>PREMIUMS REINSURANCE CEDED SUBTOTAL - CEDED TOTAL U.S.A. (10 45.020.249.76)</v>
          </cell>
          <cell r="D120">
            <v>40405</v>
          </cell>
        </row>
        <row r="121">
          <cell r="A121" t="str">
            <v>Crown Life Insurance Company (F150)PREMIUMS REINSURANCE CEDED SUBTOTAL - CEDED TOTAL EUROPE (10 45.020.249.84)</v>
          </cell>
          <cell r="B121" t="str">
            <v>Crown Life Insurance Company (F150)</v>
          </cell>
          <cell r="C121" t="str">
            <v>PREMIUMS REINSURANCE CEDED SUBTOTAL - CEDED TOTAL EUROPE (10 45.020.249.84)</v>
          </cell>
          <cell r="D121">
            <v>20736</v>
          </cell>
        </row>
        <row r="122">
          <cell r="A122" t="str">
            <v>CUMIS Life Insurance Company (F155)PREMIUMS DIRECT SUBTOTAL - DIRECT NON-PARTICIPATING ANNUITY INDIVIDUAL (10 45.010.049.11)</v>
          </cell>
          <cell r="B122" t="str">
            <v>CUMIS Life Insurance Company (F155)</v>
          </cell>
          <cell r="C122" t="str">
            <v>PREMIUMS DIRECT SUBTOTAL - DIRECT NON-PARTICIPATING ANNUITY INDIVIDUAL (10 45.010.049.11)</v>
          </cell>
          <cell r="D122">
            <v>361</v>
          </cell>
        </row>
        <row r="123">
          <cell r="A123" t="str">
            <v>CUMIS Life Insurance Company (F155)PREMIUMS DIRECT SUBTOTAL - DIRECT NON-PARTICIPATING ANNUITY GROUP (10 45.010.049.12)</v>
          </cell>
          <cell r="B123" t="str">
            <v>CUMIS Life Insurance Company (F155)</v>
          </cell>
          <cell r="C123" t="str">
            <v>PREMIUMS DIRECT SUBTOTAL - DIRECT NON-PARTICIPATING ANNUITY GROUP (10 45.010.049.12)</v>
          </cell>
          <cell r="D123">
            <v>361</v>
          </cell>
        </row>
        <row r="124">
          <cell r="A124" t="str">
            <v>CUMIS Life Insurance Company (F155)PREMIUMS DIRECT SUBTOTAL - DIRECT NON-PARTICIPATING TOTAL NON-PAR (10 45.010.049.41)</v>
          </cell>
          <cell r="B124" t="str">
            <v>CUMIS Life Insurance Company (F155)</v>
          </cell>
          <cell r="C124" t="str">
            <v>PREMIUMS DIRECT SUBTOTAL - DIRECT NON-PARTICIPATING TOTAL NON-PAR (10 45.010.049.41)</v>
          </cell>
          <cell r="D124">
            <v>250312</v>
          </cell>
        </row>
        <row r="125">
          <cell r="A125" t="str">
            <v>CUMIS Life Insurance Company (F155)PREMIUMS DIRECT SUBTOTAL - DIRECT TOTAL PAR (10 45.010.049.51)</v>
          </cell>
          <cell r="B125" t="str">
            <v>CUMIS Life Insurance Company (F155)</v>
          </cell>
          <cell r="C125" t="str">
            <v>PREMIUMS DIRECT SUBTOTAL - DIRECT TOTAL PAR (10 45.010.049.51)</v>
          </cell>
          <cell r="D125">
            <v>3243</v>
          </cell>
        </row>
        <row r="126">
          <cell r="A126" t="str">
            <v>CUMIS Life Insurance Company (F155)PREMIUMS REINSURANCE ASSUMED SUBTOTAL - ASSUMED NON-PARTICIPATING TOTAL NON-PAR (10 45.010.149.41)</v>
          </cell>
          <cell r="B126" t="str">
            <v>CUMIS Life Insurance Company (F155)</v>
          </cell>
          <cell r="C126" t="str">
            <v>PREMIUMS REINSURANCE ASSUMED SUBTOTAL - ASSUMED NON-PARTICIPATING TOTAL NON-PAR (10 45.010.149.41)</v>
          </cell>
          <cell r="D126">
            <v>14899</v>
          </cell>
        </row>
        <row r="127">
          <cell r="A127" t="str">
            <v>CUMIS Life Insurance Company (F155)PREMIUMS REINSURANCE CEDED SUBTOTAL - CEDED NON-PARTICIPATING ANNUITY INDIVIDUAL (10 45.010.249.11)</v>
          </cell>
          <cell r="B127" t="str">
            <v>CUMIS Life Insurance Company (F155)</v>
          </cell>
          <cell r="C127" t="str">
            <v>PREMIUMS REINSURANCE CEDED SUBTOTAL - CEDED NON-PARTICIPATING ANNUITY INDIVIDUAL (10 45.010.249.11)</v>
          </cell>
          <cell r="D127">
            <v>361</v>
          </cell>
        </row>
        <row r="128">
          <cell r="A128" t="str">
            <v>CUMIS Life Insurance Company (F155)PREMIUMS REINSURANCE CEDED SUBTOTAL - CEDED NON-PARTICIPATING ANNUITY GROUP (10 45.010.249.12)</v>
          </cell>
          <cell r="B128" t="str">
            <v>CUMIS Life Insurance Company (F155)</v>
          </cell>
          <cell r="C128" t="str">
            <v>PREMIUMS REINSURANCE CEDED SUBTOTAL - CEDED NON-PARTICIPATING ANNUITY GROUP (10 45.010.249.12)</v>
          </cell>
          <cell r="D128">
            <v>361</v>
          </cell>
        </row>
        <row r="129">
          <cell r="A129" t="str">
            <v>CUMIS Life Insurance Company (F155)PREMIUMS REINSURANCE CEDED SUBTOTAL - CEDED NON-PARTICIPATING TOTAL NON-PAR (10 45.010.249.41)</v>
          </cell>
          <cell r="B129" t="str">
            <v>CUMIS Life Insurance Company (F155)</v>
          </cell>
          <cell r="C129" t="str">
            <v>PREMIUMS REINSURANCE CEDED SUBTOTAL - CEDED NON-PARTICIPATING TOTAL NON-PAR (10 45.010.249.41)</v>
          </cell>
          <cell r="D129">
            <v>11598</v>
          </cell>
        </row>
        <row r="130">
          <cell r="A130" t="str">
            <v>CUMIS Life Insurance Company (F155)PREMIUMS REINSURANCE CEDED SUBTOTAL - CEDED TOTAL PAR (10 45.010.249.51)</v>
          </cell>
          <cell r="B130" t="str">
            <v>CUMIS Life Insurance Company (F155)</v>
          </cell>
          <cell r="C130" t="str">
            <v>PREMIUMS REINSURANCE CEDED SUBTOTAL - CEDED TOTAL PAR (10 45.010.249.51)</v>
          </cell>
          <cell r="D130">
            <v>13</v>
          </cell>
        </row>
        <row r="131">
          <cell r="A131" t="str">
            <v>Empire Life Insurance Company (The) (F173)PREMIUMS DIRECT SUBTOTAL - DIRECT NON-PARTICIPATING ANNUITY INDIVIDUAL (10 45.010.049.11)</v>
          </cell>
          <cell r="B131" t="str">
            <v>Empire Life Insurance Company (The) (F173)</v>
          </cell>
          <cell r="C131" t="str">
            <v>PREMIUMS DIRECT SUBTOTAL - DIRECT NON-PARTICIPATING ANNUITY INDIVIDUAL (10 45.010.049.11)</v>
          </cell>
          <cell r="D131">
            <v>132681</v>
          </cell>
        </row>
        <row r="132">
          <cell r="A132" t="str">
            <v>Empire Life Insurance Company (The) (F173)PREMIUMS DIRECT SUBTOTAL - DIRECT NON-PARTICIPATING ANNUITY GROUP (10 45.010.049.12)</v>
          </cell>
          <cell r="B132" t="str">
            <v>Empire Life Insurance Company (The) (F173)</v>
          </cell>
          <cell r="C132" t="str">
            <v>PREMIUMS DIRECT SUBTOTAL - DIRECT NON-PARTICIPATING ANNUITY GROUP (10 45.010.049.12)</v>
          </cell>
          <cell r="D132">
            <v>8765</v>
          </cell>
        </row>
        <row r="133">
          <cell r="A133" t="str">
            <v>Empire Life Insurance Company (The) (F173)PREMIUMS DIRECT SUBTOTAL - DIRECT NON-PARTICIPATING TOTAL NON-PAR (10 45.010.049.41)</v>
          </cell>
          <cell r="B133" t="str">
            <v>Empire Life Insurance Company (The) (F173)</v>
          </cell>
          <cell r="C133" t="str">
            <v>PREMIUMS DIRECT SUBTOTAL - DIRECT NON-PARTICIPATING TOTAL NON-PAR (10 45.010.049.41)</v>
          </cell>
          <cell r="D133">
            <v>796841</v>
          </cell>
        </row>
        <row r="134">
          <cell r="A134" t="str">
            <v>Empire Life Insurance Company (The) (F173)PREMIUMS DIRECT SUBTOTAL - DIRECT TOTAL PAR (10 45.010.049.51)</v>
          </cell>
          <cell r="B134" t="str">
            <v>Empire Life Insurance Company (The) (F173)</v>
          </cell>
          <cell r="C134" t="str">
            <v>PREMIUMS DIRECT SUBTOTAL - DIRECT TOTAL PAR (10 45.010.049.51)</v>
          </cell>
          <cell r="D134">
            <v>41537</v>
          </cell>
        </row>
        <row r="135">
          <cell r="A135" t="str">
            <v>Empire Life Insurance Company (The) (F173)PREMIUMS REINSURANCE ASSUMED SUBTOTAL - ASSUMED NON-PARTICIPATING TOTAL NON-PAR (10 45.010.149.41)</v>
          </cell>
          <cell r="B135" t="str">
            <v>Empire Life Insurance Company (The) (F173)</v>
          </cell>
          <cell r="C135" t="str">
            <v>PREMIUMS REINSURANCE ASSUMED SUBTOTAL - ASSUMED NON-PARTICIPATING TOTAL NON-PAR (10 45.010.149.41)</v>
          </cell>
          <cell r="D135">
            <v>44</v>
          </cell>
        </row>
        <row r="136">
          <cell r="A136" t="str">
            <v>Empire Life Insurance Company (The) (F173)PREMIUMS REINSURANCE CEDED SUBTOTAL - CEDED NON-PARTICIPATING TOTAL NON-PAR (10 45.010.249.41)</v>
          </cell>
          <cell r="B136" t="str">
            <v>Empire Life Insurance Company (The) (F173)</v>
          </cell>
          <cell r="C136" t="str">
            <v>PREMIUMS REINSURANCE CEDED SUBTOTAL - CEDED NON-PARTICIPATING TOTAL NON-PAR (10 45.010.249.41)</v>
          </cell>
          <cell r="D136">
            <v>79172</v>
          </cell>
        </row>
        <row r="137">
          <cell r="A137" t="str">
            <v>Empire Life Insurance Company (The) (F173)PREMIUMS REINSURANCE CEDED SUBTOTAL - CEDED TOTAL PAR (10 45.010.249.51)</v>
          </cell>
          <cell r="B137" t="str">
            <v>Empire Life Insurance Company (The) (F173)</v>
          </cell>
          <cell r="C137" t="str">
            <v>PREMIUMS REINSURANCE CEDED SUBTOTAL - CEDED TOTAL PAR (10 45.010.249.51)</v>
          </cell>
          <cell r="D137">
            <v>796</v>
          </cell>
        </row>
        <row r="138">
          <cell r="A138" t="str">
            <v>Equitable Life Insurance Company of Canada (The) (F180)PREMIUMS DIRECT SUBTOTAL - DIRECT NON-PARTICIPATING ANNUITY INDIVIDUAL (10 45.010.049.11)</v>
          </cell>
          <cell r="B138" t="str">
            <v>Equitable Life Insurance Company of Canada (The) (F180)</v>
          </cell>
          <cell r="C138" t="str">
            <v>PREMIUMS DIRECT SUBTOTAL - DIRECT NON-PARTICIPATING ANNUITY INDIVIDUAL (10 45.010.049.11)</v>
          </cell>
          <cell r="D138">
            <v>70332</v>
          </cell>
        </row>
        <row r="139">
          <cell r="A139" t="str">
            <v>Equitable Life Insurance Company of Canada (The) (F180)PREMIUMS DIRECT SUBTOTAL - DIRECT NON-PARTICIPATING ANNUITY GROUP (10 45.010.049.12)</v>
          </cell>
          <cell r="B139" t="str">
            <v>Equitable Life Insurance Company of Canada (The) (F180)</v>
          </cell>
          <cell r="C139" t="str">
            <v>PREMIUMS DIRECT SUBTOTAL - DIRECT NON-PARTICIPATING ANNUITY GROUP (10 45.010.049.12)</v>
          </cell>
          <cell r="D139">
            <v>1730</v>
          </cell>
        </row>
        <row r="140">
          <cell r="A140" t="str">
            <v>Equitable Life Insurance Company of Canada (The) (F180)PREMIUMS DIRECT SUBTOTAL - DIRECT NON-PARTICIPATING TOTAL NON-PAR (10 45.010.049.41)</v>
          </cell>
          <cell r="B140" t="str">
            <v>Equitable Life Insurance Company of Canada (The) (F180)</v>
          </cell>
          <cell r="C140" t="str">
            <v>PREMIUMS DIRECT SUBTOTAL - DIRECT NON-PARTICIPATING TOTAL NON-PAR (10 45.010.049.41)</v>
          </cell>
          <cell r="D140">
            <v>402169</v>
          </cell>
        </row>
        <row r="141">
          <cell r="A141" t="str">
            <v>Equitable Life Insurance Company of Canada (The) (F180)PREMIUMS DIRECT SUBTOTAL - DIRECT TOTAL PAR (10 45.010.049.51)</v>
          </cell>
          <cell r="B141" t="str">
            <v>Equitable Life Insurance Company of Canada (The) (F180)</v>
          </cell>
          <cell r="C141" t="str">
            <v>PREMIUMS DIRECT SUBTOTAL - DIRECT TOTAL PAR (10 45.010.049.51)</v>
          </cell>
          <cell r="D141">
            <v>130309</v>
          </cell>
        </row>
        <row r="142">
          <cell r="A142" t="str">
            <v>Equitable Life Insurance Company of Canada (The) (F180)PREMIUMS REINSURANCE CEDED SUBTOTAL - CEDED NON-PARTICIPATING TOTAL NON-PAR (10 45.010.249.41)</v>
          </cell>
          <cell r="B142" t="str">
            <v>Equitable Life Insurance Company of Canada (The) (F180)</v>
          </cell>
          <cell r="C142" t="str">
            <v>PREMIUMS REINSURANCE CEDED SUBTOTAL - CEDED NON-PARTICIPATING TOTAL NON-PAR (10 45.010.249.41)</v>
          </cell>
          <cell r="D142">
            <v>90597</v>
          </cell>
        </row>
        <row r="143">
          <cell r="A143" t="str">
            <v>Equitable Life Insurance Company of Canada (The) (F180)PREMIUMS REINSURANCE CEDED SUBTOTAL - CEDED TOTAL PAR (10 45.010.249.51)</v>
          </cell>
          <cell r="B143" t="str">
            <v>Equitable Life Insurance Company of Canada (The) (F180)</v>
          </cell>
          <cell r="C143" t="str">
            <v>PREMIUMS REINSURANCE CEDED SUBTOTAL - CEDED TOTAL PAR (10 45.010.249.51)</v>
          </cell>
          <cell r="D143">
            <v>19558</v>
          </cell>
        </row>
        <row r="144">
          <cell r="A144" t="str">
            <v>Equitable Life Insurance Company of Canada (The) (F180)PREMIUMS DIRECT SUBTOTAL - DIRECT TOTAL ASIA/OTHER (10 45.020.049.89)</v>
          </cell>
          <cell r="B144" t="str">
            <v>Equitable Life Insurance Company of Canada (The) (F180)</v>
          </cell>
          <cell r="C144" t="str">
            <v>PREMIUMS DIRECT SUBTOTAL - DIRECT TOTAL ASIA/OTHER (10 45.020.049.89)</v>
          </cell>
          <cell r="D144">
            <v>1141</v>
          </cell>
        </row>
        <row r="145">
          <cell r="A145" t="str">
            <v>Equitable Life Insurance Company of Canada (The) (F180)PREMIUMS REINSURANCE CEDED SUBTOTAL - CEDED TOTAL ASIA/OTHER (10 45.020.249.89)</v>
          </cell>
          <cell r="B145" t="str">
            <v>Equitable Life Insurance Company of Canada (The) (F180)</v>
          </cell>
          <cell r="C145" t="str">
            <v>PREMIUMS REINSURANCE CEDED SUBTOTAL - CEDED TOTAL ASIA/OTHER (10 45.020.249.89)</v>
          </cell>
          <cell r="D145">
            <v>115</v>
          </cell>
        </row>
        <row r="146">
          <cell r="A146" t="str">
            <v>FaithLife Financial (J090)PREMIUMS DIRECT SUBTOTAL - DIRECT TOTAL PAR (10 45.010.049.51)</v>
          </cell>
          <cell r="B146" t="str">
            <v>FaithLife Financial (J090)</v>
          </cell>
          <cell r="C146" t="str">
            <v>PREMIUMS DIRECT SUBTOTAL - DIRECT TOTAL PAR (10 45.010.049.51)</v>
          </cell>
          <cell r="D146">
            <v>27326</v>
          </cell>
        </row>
        <row r="147">
          <cell r="A147" t="str">
            <v>FaithLife Financial (J090)PREMIUMS REINSURANCE CEDED SUBTOTAL - CEDED TOTAL PAR (10 45.010.249.51)</v>
          </cell>
          <cell r="B147" t="str">
            <v>FaithLife Financial (J090)</v>
          </cell>
          <cell r="C147" t="str">
            <v>PREMIUMS REINSURANCE CEDED SUBTOTAL - CEDED TOTAL PAR (10 45.010.249.51)</v>
          </cell>
          <cell r="D147">
            <v>1662</v>
          </cell>
        </row>
        <row r="148">
          <cell r="A148" t="str">
            <v>Foresters Life Insurance Company (F385)PREMIUMS DIRECT SUBTOTAL - DIRECT NON-PARTICIPATING ANNUITY INDIVIDUAL (10 45.010.049.11)</v>
          </cell>
          <cell r="B148" t="str">
            <v>Foresters Life Insurance Company (F385)</v>
          </cell>
          <cell r="C148" t="str">
            <v>PREMIUMS DIRECT SUBTOTAL - DIRECT NON-PARTICIPATING ANNUITY INDIVIDUAL (10 45.010.049.11)</v>
          </cell>
          <cell r="D148">
            <v>5</v>
          </cell>
        </row>
        <row r="149">
          <cell r="A149" t="str">
            <v>Foresters Life Insurance Company (F385)PREMIUMS DIRECT SUBTOTAL - DIRECT NON-PARTICIPATING ANNUITY GROUP (10 45.010.049.12)</v>
          </cell>
          <cell r="B149" t="str">
            <v>Foresters Life Insurance Company (F385)</v>
          </cell>
          <cell r="C149" t="str">
            <v>PREMIUMS DIRECT SUBTOTAL - DIRECT NON-PARTICIPATING ANNUITY GROUP (10 45.010.049.12)</v>
          </cell>
          <cell r="D149">
            <v>55039</v>
          </cell>
        </row>
        <row r="150">
          <cell r="A150" t="str">
            <v>Foresters Life Insurance Company (F385)PREMIUMS DIRECT SUBTOTAL - DIRECT NON-PARTICIPATING TOTAL NON-PAR (10 45.010.049.41)</v>
          </cell>
          <cell r="B150" t="str">
            <v>Foresters Life Insurance Company (F385)</v>
          </cell>
          <cell r="C150" t="str">
            <v>PREMIUMS DIRECT SUBTOTAL - DIRECT NON-PARTICIPATING TOTAL NON-PAR (10 45.010.049.41)</v>
          </cell>
          <cell r="D150">
            <v>140181</v>
          </cell>
        </row>
        <row r="151">
          <cell r="A151" t="str">
            <v>Foresters Life Insurance Company (F385)PREMIUMS DIRECT SUBTOTAL - DIRECT TOTAL PAR (10 45.010.049.51)</v>
          </cell>
          <cell r="B151" t="str">
            <v>Foresters Life Insurance Company (F385)</v>
          </cell>
          <cell r="C151" t="str">
            <v>PREMIUMS DIRECT SUBTOTAL - DIRECT TOTAL PAR (10 45.010.049.51)</v>
          </cell>
          <cell r="D151">
            <v>2897</v>
          </cell>
        </row>
        <row r="152">
          <cell r="A152" t="str">
            <v>Foresters Life Insurance Company (F385)PREMIUMS REINSURANCE ASSUMED SUBTOTAL - ASSUMED TOTAL PAR (10 45.010.149.51)</v>
          </cell>
          <cell r="B152" t="str">
            <v>Foresters Life Insurance Company (F385)</v>
          </cell>
          <cell r="C152" t="str">
            <v>PREMIUMS REINSURANCE ASSUMED SUBTOTAL - ASSUMED TOTAL PAR (10 45.010.149.51)</v>
          </cell>
          <cell r="D152">
            <v>8</v>
          </cell>
        </row>
        <row r="153">
          <cell r="A153" t="str">
            <v>Foresters Life Insurance Company (F385)PREMIUMS REINSURANCE CEDED SUBTOTAL - CEDED NON-PARTICIPATING ANNUITY GROUP (10 45.010.249.12)</v>
          </cell>
          <cell r="B153" t="str">
            <v>Foresters Life Insurance Company (F385)</v>
          </cell>
          <cell r="C153" t="str">
            <v>PREMIUMS REINSURANCE CEDED SUBTOTAL - CEDED NON-PARTICIPATING ANNUITY GROUP (10 45.010.249.12)</v>
          </cell>
          <cell r="D153">
            <v>-5544</v>
          </cell>
        </row>
        <row r="154">
          <cell r="A154" t="str">
            <v>Foresters Life Insurance Company (F385)PREMIUMS REINSURANCE CEDED SUBTOTAL - CEDED NON-PARTICIPATING TOTAL NON-PAR (10 45.010.249.41)</v>
          </cell>
          <cell r="B154" t="str">
            <v>Foresters Life Insurance Company (F385)</v>
          </cell>
          <cell r="C154" t="str">
            <v>PREMIUMS REINSURANCE CEDED SUBTOTAL - CEDED NON-PARTICIPATING TOTAL NON-PAR (10 45.010.249.41)</v>
          </cell>
          <cell r="D154">
            <v>27520</v>
          </cell>
        </row>
        <row r="155">
          <cell r="A155" t="str">
            <v>Foresters Life Insurance Company (F385)PREMIUMS REINSURANCE CEDED SUBTOTAL - CEDED TOTAL PAR (10 45.010.249.51)</v>
          </cell>
          <cell r="B155" t="str">
            <v>Foresters Life Insurance Company (F385)</v>
          </cell>
          <cell r="C155" t="str">
            <v>PREMIUMS REINSURANCE CEDED SUBTOTAL - CEDED TOTAL PAR (10 45.010.249.51)</v>
          </cell>
          <cell r="D155">
            <v>499</v>
          </cell>
        </row>
        <row r="156">
          <cell r="A156" t="str">
            <v>Grand Orange Lodge of British America (The) (J070)PREMIUMS DIRECT SUBTOTAL - DIRECT NON-PARTICIPATING ANNUITY INDIVIDUAL (10 45.010.049.11)</v>
          </cell>
          <cell r="B156" t="str">
            <v>Grand Orange Lodge of British America (The) (J070)</v>
          </cell>
          <cell r="C156" t="str">
            <v>PREMIUMS DIRECT SUBTOTAL - DIRECT NON-PARTICIPATING ANNUITY INDIVIDUAL (10 45.010.049.11)</v>
          </cell>
          <cell r="D156">
            <v>42</v>
          </cell>
        </row>
        <row r="157">
          <cell r="A157" t="str">
            <v>Grand Orange Lodge of British America (The) (J070)PREMIUMS DIRECT SUBTOTAL - DIRECT NON-PARTICIPATING TOTAL NON-PAR (10 45.010.049.41)</v>
          </cell>
          <cell r="B157" t="str">
            <v>Grand Orange Lodge of British America (The) (J070)</v>
          </cell>
          <cell r="C157" t="str">
            <v>PREMIUMS DIRECT SUBTOTAL - DIRECT NON-PARTICIPATING TOTAL NON-PAR (10 45.010.049.41)</v>
          </cell>
          <cell r="D157">
            <v>2106</v>
          </cell>
        </row>
        <row r="158">
          <cell r="A158" t="str">
            <v>Grand Orange Lodge of British America (The) (J070)PREMIUMS REINSURANCE CEDED SUBTOTAL - CEDED NON-PARTICIPATING TOTAL NON-PAR (10 45.010.249.41)</v>
          </cell>
          <cell r="B158" t="str">
            <v>Grand Orange Lodge of British America (The) (J070)</v>
          </cell>
          <cell r="C158" t="str">
            <v>PREMIUMS REINSURANCE CEDED SUBTOTAL - CEDED NON-PARTICIPATING TOTAL NON-PAR (10 45.010.249.41)</v>
          </cell>
          <cell r="D158">
            <v>23</v>
          </cell>
        </row>
        <row r="159">
          <cell r="A159" t="str">
            <v>Great-West Life Assurance Company (The) (F210)PREMIUMS DIRECT SUBTOTAL - DIRECT NON-PARTICIPATING ANNUITY INDIVIDUAL (10 45.010.049.11)</v>
          </cell>
          <cell r="B159" t="str">
            <v>Great-West Life Assurance Company (The) (F210)</v>
          </cell>
          <cell r="C159" t="str">
            <v>PREMIUMS DIRECT SUBTOTAL - DIRECT NON-PARTICIPATING ANNUITY INDIVIDUAL (10 45.010.049.11)</v>
          </cell>
          <cell r="D159">
            <v>402571</v>
          </cell>
        </row>
        <row r="160">
          <cell r="A160" t="str">
            <v>Great-West Life Assurance Company (The) (F210)PREMIUMS DIRECT SUBTOTAL - DIRECT NON-PARTICIPATING ANNUITY GROUP (10 45.010.049.12)</v>
          </cell>
          <cell r="B160" t="str">
            <v>Great-West Life Assurance Company (The) (F210)</v>
          </cell>
          <cell r="C160" t="str">
            <v>PREMIUMS DIRECT SUBTOTAL - DIRECT NON-PARTICIPATING ANNUITY GROUP (10 45.010.049.12)</v>
          </cell>
          <cell r="D160">
            <v>689469</v>
          </cell>
        </row>
        <row r="161">
          <cell r="A161" t="str">
            <v>Great-West Life Assurance Company (The) (F210)PREMIUMS DIRECT SUBTOTAL - DIRECT NON-PARTICIPATING TOTAL NON-PAR (10 45.010.049.41)</v>
          </cell>
          <cell r="B161" t="str">
            <v>Great-West Life Assurance Company (The) (F210)</v>
          </cell>
          <cell r="C161" t="str">
            <v>PREMIUMS DIRECT SUBTOTAL - DIRECT NON-PARTICIPATING TOTAL NON-PAR (10 45.010.049.41)</v>
          </cell>
          <cell r="D161">
            <v>8887560</v>
          </cell>
        </row>
        <row r="162">
          <cell r="A162" t="str">
            <v>Great-West Life Assurance Company (The) (F210)PREMIUMS DIRECT SUBTOTAL - DIRECT TOTAL PAR (10 45.010.049.51)</v>
          </cell>
          <cell r="B162" t="str">
            <v>Great-West Life Assurance Company (The) (F210)</v>
          </cell>
          <cell r="C162" t="str">
            <v>PREMIUMS DIRECT SUBTOTAL - DIRECT TOTAL PAR (10 45.010.049.51)</v>
          </cell>
          <cell r="D162">
            <v>2610283</v>
          </cell>
        </row>
        <row r="163">
          <cell r="A163" t="str">
            <v>Great-West Life Assurance Company (The) (F210)PREMIUMS REINSURANCE ASSUMED SUBTOTAL - ASSUMED NON-PARTICIPATING TOTAL NON-PAR (10 45.010.149.41)</v>
          </cell>
          <cell r="B163" t="str">
            <v>Great-West Life Assurance Company (The) (F210)</v>
          </cell>
          <cell r="C163" t="str">
            <v>PREMIUMS REINSURANCE ASSUMED SUBTOTAL - ASSUMED NON-PARTICIPATING TOTAL NON-PAR (10 45.010.149.41)</v>
          </cell>
          <cell r="D163">
            <v>46584</v>
          </cell>
        </row>
        <row r="164">
          <cell r="A164" t="str">
            <v>Great-West Life Assurance Company (The) (F210)PREMIUMS REINSURANCE ASSUMED SUBTOTAL - ASSUMED TOTAL PAR (10 45.010.149.51)</v>
          </cell>
          <cell r="B164" t="str">
            <v>Great-West Life Assurance Company (The) (F210)</v>
          </cell>
          <cell r="C164" t="str">
            <v>PREMIUMS REINSURANCE ASSUMED SUBTOTAL - ASSUMED TOTAL PAR (10 45.010.149.51)</v>
          </cell>
          <cell r="D164">
            <v>396</v>
          </cell>
        </row>
        <row r="165">
          <cell r="A165" t="str">
            <v>Great-West Life Assurance Company (The) (F210)PREMIUMS REINSURANCE CEDED SUBTOTAL - CEDED NON-PARTICIPATING ANNUITY GROUP (10 45.010.249.12)</v>
          </cell>
          <cell r="B165" t="str">
            <v>Great-West Life Assurance Company (The) (F210)</v>
          </cell>
          <cell r="C165" t="str">
            <v>PREMIUMS REINSURANCE CEDED SUBTOTAL - CEDED NON-PARTICIPATING ANNUITY GROUP (10 45.010.249.12)</v>
          </cell>
          <cell r="D165">
            <v>1003</v>
          </cell>
        </row>
        <row r="166">
          <cell r="A166" t="str">
            <v>Great-West Life Assurance Company (The) (F210)PREMIUMS REINSURANCE CEDED SUBTOTAL - CEDED NON-PARTICIPATING TOTAL NON-PAR (10 45.010.249.41)</v>
          </cell>
          <cell r="B166" t="str">
            <v>Great-West Life Assurance Company (The) (F210)</v>
          </cell>
          <cell r="C166" t="str">
            <v>PREMIUMS REINSURANCE CEDED SUBTOTAL - CEDED NON-PARTICIPATING TOTAL NON-PAR (10 45.010.249.41)</v>
          </cell>
          <cell r="D166">
            <v>2194354</v>
          </cell>
        </row>
        <row r="167">
          <cell r="A167" t="str">
            <v>Great-West Life Assurance Company (The) (F210)PREMIUMS REINSURANCE CEDED SUBTOTAL - CEDED TOTAL PAR (10 45.010.249.51)</v>
          </cell>
          <cell r="B167" t="str">
            <v>Great-West Life Assurance Company (The) (F210)</v>
          </cell>
          <cell r="C167" t="str">
            <v>PREMIUMS REINSURANCE CEDED SUBTOTAL - CEDED TOTAL PAR (10 45.010.249.51)</v>
          </cell>
          <cell r="D167">
            <v>64865</v>
          </cell>
        </row>
        <row r="168">
          <cell r="A168" t="str">
            <v>Great-West Life Assurance Company (The) (F210)PREMIUMS DIRECT SUBTOTAL - DIRECT U.S.A. NON-PARTICIPATING ANNUITY INDIVIDUAL (10 45.020.049.11)</v>
          </cell>
          <cell r="B168" t="str">
            <v>Great-West Life Assurance Company (The) (F210)</v>
          </cell>
          <cell r="C168" t="str">
            <v>PREMIUMS DIRECT SUBTOTAL - DIRECT U.S.A. NON-PARTICIPATING ANNUITY INDIVIDUAL (10 45.020.049.11)</v>
          </cell>
          <cell r="D168">
            <v>867</v>
          </cell>
        </row>
        <row r="169">
          <cell r="A169" t="str">
            <v>Great-West Life Assurance Company (The) (F210)PREMIUMS DIRECT SUBTOTAL - DIRECT U.S.A. NON-PARTICIPATING ANNUITY GROUP (10 45.020.049.12)</v>
          </cell>
          <cell r="B169" t="str">
            <v>Great-West Life Assurance Company (The) (F210)</v>
          </cell>
          <cell r="C169" t="str">
            <v>PREMIUMS DIRECT SUBTOTAL - DIRECT U.S.A. NON-PARTICIPATING ANNUITY GROUP (10 45.020.049.12)</v>
          </cell>
          <cell r="D169">
            <v>1313</v>
          </cell>
        </row>
        <row r="170">
          <cell r="A170" t="str">
            <v>Great-West Life Assurance Company (The) (F210)PREMIUMS DIRECT SUBTOTAL - DIRECT U.S.A. NON-PARTICIPATING TOTAL NON-PAR (10 45.020.049.41)</v>
          </cell>
          <cell r="B170" t="str">
            <v>Great-West Life Assurance Company (The) (F210)</v>
          </cell>
          <cell r="C170" t="str">
            <v>PREMIUMS DIRECT SUBTOTAL - DIRECT U.S.A. NON-PARTICIPATING TOTAL NON-PAR (10 45.020.049.41)</v>
          </cell>
          <cell r="D170">
            <v>77345</v>
          </cell>
        </row>
        <row r="171">
          <cell r="A171" t="str">
            <v>Great-West Life Assurance Company (The) (F210)PREMIUMS DIRECT SUBTOTAL - DIRECT U.S.A. TOTAL PAR (10 45.020.049.51)</v>
          </cell>
          <cell r="B171" t="str">
            <v>Great-West Life Assurance Company (The) (F210)</v>
          </cell>
          <cell r="C171" t="str">
            <v>PREMIUMS DIRECT SUBTOTAL - DIRECT U.S.A. TOTAL PAR (10 45.020.049.51)</v>
          </cell>
          <cell r="D171">
            <v>79105</v>
          </cell>
        </row>
        <row r="172">
          <cell r="A172" t="str">
            <v>Great-West Life Assurance Company (The) (F210)PREMIUMS DIRECT SUBTOTAL - DIRECT TOTAL U.S.A. (10 45.020.049.76)</v>
          </cell>
          <cell r="B172" t="str">
            <v>Great-West Life Assurance Company (The) (F210)</v>
          </cell>
          <cell r="C172" t="str">
            <v>PREMIUMS DIRECT SUBTOTAL - DIRECT TOTAL U.S.A. (10 45.020.049.76)</v>
          </cell>
          <cell r="D172">
            <v>156450</v>
          </cell>
        </row>
        <row r="173">
          <cell r="A173" t="str">
            <v>Great-West Life Assurance Company (The) (F210)PREMIUMS DIRECT SUBTOTAL - DIRECT TOTAL EUROPE (10 45.020.049.84)</v>
          </cell>
          <cell r="B173" t="str">
            <v>Great-West Life Assurance Company (The) (F210)</v>
          </cell>
          <cell r="C173" t="str">
            <v>PREMIUMS DIRECT SUBTOTAL - DIRECT TOTAL EUROPE (10 45.020.049.84)</v>
          </cell>
          <cell r="D173">
            <v>932025</v>
          </cell>
        </row>
        <row r="174">
          <cell r="A174" t="str">
            <v>Great-West Life Assurance Company (The) (F210)PREMIUMS REINSURANCE ASSUMED SUBTOTAL - ASSUMED U.S.A. NON-PARTICIPATING TOTAL NON-PAR (10 45.020.149.41)</v>
          </cell>
          <cell r="B174" t="str">
            <v>Great-West Life Assurance Company (The) (F210)</v>
          </cell>
          <cell r="C174" t="str">
            <v>PREMIUMS REINSURANCE ASSUMED SUBTOTAL - ASSUMED U.S.A. NON-PARTICIPATING TOTAL NON-PAR (10 45.020.149.41)</v>
          </cell>
          <cell r="D174">
            <v>6258</v>
          </cell>
        </row>
        <row r="175">
          <cell r="A175" t="str">
            <v>Great-West Life Assurance Company (The) (F210)PREMIUMS REINSURANCE ASSUMED SUBTOTAL - ASSUMED U.S.A. TOTAL PAR (10 45.020.149.51)</v>
          </cell>
          <cell r="B175" t="str">
            <v>Great-West Life Assurance Company (The) (F210)</v>
          </cell>
          <cell r="C175" t="str">
            <v>PREMIUMS REINSURANCE ASSUMED SUBTOTAL - ASSUMED U.S.A. TOTAL PAR (10 45.020.149.51)</v>
          </cell>
          <cell r="D175">
            <v>3653</v>
          </cell>
        </row>
        <row r="176">
          <cell r="A176" t="str">
            <v>Great-West Life Assurance Company (The) (F210)PREMIUMS REINSURANCE ASSUMED SUBTOTAL - ASSUMED TOTAL U.S.A. (10 45.020.149.76)</v>
          </cell>
          <cell r="B176" t="str">
            <v>Great-West Life Assurance Company (The) (F210)</v>
          </cell>
          <cell r="C176" t="str">
            <v>PREMIUMS REINSURANCE ASSUMED SUBTOTAL - ASSUMED TOTAL U.S.A. (10 45.020.149.76)</v>
          </cell>
          <cell r="D176">
            <v>9911</v>
          </cell>
        </row>
        <row r="177">
          <cell r="A177" t="str">
            <v>Great-West Life Assurance Company (The) (F210)PREMIUMS REINSURANCE ASSUMED SUBTOTAL - ASSUMED TOTAL EUROPE (10 45.020.149.84)</v>
          </cell>
          <cell r="B177" t="str">
            <v>Great-West Life Assurance Company (The) (F210)</v>
          </cell>
          <cell r="C177" t="str">
            <v>PREMIUMS REINSURANCE ASSUMED SUBTOTAL - ASSUMED TOTAL EUROPE (10 45.020.149.84)</v>
          </cell>
          <cell r="D177">
            <v>4337531</v>
          </cell>
        </row>
        <row r="178">
          <cell r="A178" t="str">
            <v>Great-West Life Assurance Company (The) (F210)PREMIUMS REINSURANCE CEDED SUBTOTAL - CEDED U.S.A. NON-PARTICIPATING ANNUITY INDIVIDUAL (10 45.020.249.11)</v>
          </cell>
          <cell r="B178" t="str">
            <v>Great-West Life Assurance Company (The) (F210)</v>
          </cell>
          <cell r="C178" t="str">
            <v>PREMIUMS REINSURANCE CEDED SUBTOTAL - CEDED U.S.A. NON-PARTICIPATING ANNUITY INDIVIDUAL (10 45.020.249.11)</v>
          </cell>
          <cell r="D178">
            <v>850</v>
          </cell>
        </row>
        <row r="179">
          <cell r="A179" t="str">
            <v>Great-West Life Assurance Company (The) (F210)PREMIUMS REINSURANCE CEDED SUBTOTAL - CEDED U.S.A. NON-PARTICIPATING ANNUITY GROUP (10 45.020.249.12)</v>
          </cell>
          <cell r="B179" t="str">
            <v>Great-West Life Assurance Company (The) (F210)</v>
          </cell>
          <cell r="C179" t="str">
            <v>PREMIUMS REINSURANCE CEDED SUBTOTAL - CEDED U.S.A. NON-PARTICIPATING ANNUITY GROUP (10 45.020.249.12)</v>
          </cell>
          <cell r="D179">
            <v>1313</v>
          </cell>
        </row>
        <row r="180">
          <cell r="A180" t="str">
            <v>Great-West Life Assurance Company (The) (F210)PREMIUMS REINSURANCE CEDED SUBTOTAL - CEDED U.S.A. NON-PARTICIPATING TOTAL NON-PAR (10 45.020.249.41)</v>
          </cell>
          <cell r="B180" t="str">
            <v>Great-West Life Assurance Company (The) (F210)</v>
          </cell>
          <cell r="C180" t="str">
            <v>PREMIUMS REINSURANCE CEDED SUBTOTAL - CEDED U.S.A. NON-PARTICIPATING TOTAL NON-PAR (10 45.020.249.41)</v>
          </cell>
          <cell r="D180">
            <v>28849</v>
          </cell>
        </row>
        <row r="181">
          <cell r="A181" t="str">
            <v>Great-West Life Assurance Company (The) (F210)PREMIUMS REINSURANCE CEDED SUBTOTAL - CEDED U.S.A. TOTAL PAR (10 45.020.249.51)</v>
          </cell>
          <cell r="B181" t="str">
            <v>Great-West Life Assurance Company (The) (F210)</v>
          </cell>
          <cell r="C181" t="str">
            <v>PREMIUMS REINSURANCE CEDED SUBTOTAL - CEDED U.S.A. TOTAL PAR (10 45.020.249.51)</v>
          </cell>
          <cell r="D181">
            <v>7862</v>
          </cell>
        </row>
        <row r="182">
          <cell r="A182" t="str">
            <v>Great-West Life Assurance Company (The) (F210)PREMIUMS REINSURANCE CEDED SUBTOTAL - CEDED TOTAL U.S.A. (10 45.020.249.76)</v>
          </cell>
          <cell r="B182" t="str">
            <v>Great-West Life Assurance Company (The) (F210)</v>
          </cell>
          <cell r="C182" t="str">
            <v>PREMIUMS REINSURANCE CEDED SUBTOTAL - CEDED TOTAL U.S.A. (10 45.020.249.76)</v>
          </cell>
          <cell r="D182">
            <v>36711</v>
          </cell>
        </row>
        <row r="183">
          <cell r="A183" t="str">
            <v>Great-West Life Assurance Company (The) (F210)PREMIUMS REINSURANCE CEDED SUBTOTAL - CEDED TOTAL EUROPE (10 45.020.249.84)</v>
          </cell>
          <cell r="B183" t="str">
            <v>Great-West Life Assurance Company (The) (F210)</v>
          </cell>
          <cell r="C183" t="str">
            <v>PREMIUMS REINSURANCE CEDED SUBTOTAL - CEDED TOTAL EUROPE (10 45.020.249.84)</v>
          </cell>
          <cell r="D183">
            <v>511403</v>
          </cell>
        </row>
        <row r="184">
          <cell r="A184" t="str">
            <v>Independent Order of Foresters (The) (J080)PREMIUMS DIRECT SUBTOTAL - DIRECT NON-PARTICIPATING ANNUITY INDIVIDUAL (10 45.010.049.11)</v>
          </cell>
          <cell r="B184" t="str">
            <v>Independent Order of Foresters (The) (J080)</v>
          </cell>
          <cell r="C184" t="str">
            <v>PREMIUMS DIRECT SUBTOTAL - DIRECT NON-PARTICIPATING ANNUITY INDIVIDUAL (10 45.010.049.11)</v>
          </cell>
          <cell r="D184">
            <v>5</v>
          </cell>
        </row>
        <row r="185">
          <cell r="A185" t="str">
            <v>Independent Order of Foresters (The) (J080)PREMIUMS DIRECT SUBTOTAL - DIRECT NON-PARTICIPATING ANNUITY GROUP (10 45.010.049.12)</v>
          </cell>
          <cell r="B185" t="str">
            <v>Independent Order of Foresters (The) (J080)</v>
          </cell>
          <cell r="C185" t="str">
            <v>PREMIUMS DIRECT SUBTOTAL - DIRECT NON-PARTICIPATING ANNUITY GROUP (10 45.010.049.12)</v>
          </cell>
          <cell r="D185">
            <v>55039</v>
          </cell>
        </row>
        <row r="186">
          <cell r="A186" t="str">
            <v>Independent Order of Foresters (The) (J080)PREMIUMS DIRECT SUBTOTAL - DIRECT NON-PARTICIPATING TOTAL NON-PAR (10 45.010.049.41)</v>
          </cell>
          <cell r="B186" t="str">
            <v>Independent Order of Foresters (The) (J080)</v>
          </cell>
          <cell r="C186" t="str">
            <v>PREMIUMS DIRECT SUBTOTAL - DIRECT NON-PARTICIPATING TOTAL NON-PAR (10 45.010.049.41)</v>
          </cell>
          <cell r="D186">
            <v>140181</v>
          </cell>
        </row>
        <row r="187">
          <cell r="A187" t="str">
            <v>Independent Order of Foresters (The) (J080)PREMIUMS DIRECT SUBTOTAL - DIRECT TOTAL PAR (10 45.010.049.51)</v>
          </cell>
          <cell r="B187" t="str">
            <v>Independent Order of Foresters (The) (J080)</v>
          </cell>
          <cell r="C187" t="str">
            <v>PREMIUMS DIRECT SUBTOTAL - DIRECT TOTAL PAR (10 45.010.049.51)</v>
          </cell>
          <cell r="D187">
            <v>29209</v>
          </cell>
        </row>
        <row r="188">
          <cell r="A188" t="str">
            <v>Independent Order of Foresters (The) (J080)PREMIUMS REINSURANCE ASSUMED SUBTOTAL - ASSUMED TOTAL PAR (10 45.010.149.51)</v>
          </cell>
          <cell r="B188" t="str">
            <v>Independent Order of Foresters (The) (J080)</v>
          </cell>
          <cell r="C188" t="str">
            <v>PREMIUMS REINSURANCE ASSUMED SUBTOTAL - ASSUMED TOTAL PAR (10 45.010.149.51)</v>
          </cell>
          <cell r="D188">
            <v>4075</v>
          </cell>
        </row>
        <row r="189">
          <cell r="A189" t="str">
            <v>Independent Order of Foresters (The) (J080)PREMIUMS REINSURANCE CEDED SUBTOTAL - CEDED NON-PARTICIPATING ANNUITY GROUP (10 45.010.249.12)</v>
          </cell>
          <cell r="B189" t="str">
            <v>Independent Order of Foresters (The) (J080)</v>
          </cell>
          <cell r="C189" t="str">
            <v>PREMIUMS REINSURANCE CEDED SUBTOTAL - CEDED NON-PARTICIPATING ANNUITY GROUP (10 45.010.249.12)</v>
          </cell>
          <cell r="D189">
            <v>-5544</v>
          </cell>
        </row>
        <row r="190">
          <cell r="A190" t="str">
            <v>Independent Order of Foresters (The) (J080)PREMIUMS REINSURANCE CEDED SUBTOTAL - CEDED NON-PARTICIPATING TOTAL NON-PAR (10 45.010.249.41)</v>
          </cell>
          <cell r="B190" t="str">
            <v>Independent Order of Foresters (The) (J080)</v>
          </cell>
          <cell r="C190" t="str">
            <v>PREMIUMS REINSURANCE CEDED SUBTOTAL - CEDED NON-PARTICIPATING TOTAL NON-PAR (10 45.010.249.41)</v>
          </cell>
          <cell r="D190">
            <v>27320</v>
          </cell>
        </row>
        <row r="191">
          <cell r="A191" t="str">
            <v>Independent Order of Foresters (The) (J080)PREMIUMS REINSURANCE CEDED SUBTOTAL - CEDED TOTAL PAR (10 45.010.249.51)</v>
          </cell>
          <cell r="B191" t="str">
            <v>Independent Order of Foresters (The) (J080)</v>
          </cell>
          <cell r="C191" t="str">
            <v>PREMIUMS REINSURANCE CEDED SUBTOTAL - CEDED TOTAL PAR (10 45.010.249.51)</v>
          </cell>
          <cell r="D191">
            <v>1069</v>
          </cell>
        </row>
        <row r="192">
          <cell r="A192" t="str">
            <v>Independent Order of Foresters (The) (J080)PREMIUMS DIRECT SUBTOTAL - DIRECT U.S.A. TOTAL PAR (10 45.020.049.51)</v>
          </cell>
          <cell r="B192" t="str">
            <v>Independent Order of Foresters (The) (J080)</v>
          </cell>
          <cell r="C192" t="str">
            <v>PREMIUMS DIRECT SUBTOTAL - DIRECT U.S.A. TOTAL PAR (10 45.020.049.51)</v>
          </cell>
          <cell r="D192">
            <v>331894</v>
          </cell>
        </row>
        <row r="193">
          <cell r="A193" t="str">
            <v>Independent Order of Foresters (The) (J080)PREMIUMS DIRECT SUBTOTAL - DIRECT TOTAL U.S.A. (10 45.020.049.76)</v>
          </cell>
          <cell r="B193" t="str">
            <v>Independent Order of Foresters (The) (J080)</v>
          </cell>
          <cell r="C193" t="str">
            <v>PREMIUMS DIRECT SUBTOTAL - DIRECT TOTAL U.S.A. (10 45.020.049.76)</v>
          </cell>
          <cell r="D193">
            <v>331894</v>
          </cell>
        </row>
        <row r="194">
          <cell r="A194" t="str">
            <v>Independent Order of Foresters (The) (J080)PREMIUMS DIRECT SUBTOTAL - DIRECT TOTAL EUROPE (10 45.020.049.84)</v>
          </cell>
          <cell r="B194" t="str">
            <v>Independent Order of Foresters (The) (J080)</v>
          </cell>
          <cell r="C194" t="str">
            <v>PREMIUMS DIRECT SUBTOTAL - DIRECT TOTAL EUROPE (10 45.020.049.84)</v>
          </cell>
          <cell r="D194">
            <v>22619</v>
          </cell>
        </row>
        <row r="195">
          <cell r="A195" t="str">
            <v>Independent Order of Foresters (The) (J080)PREMIUMS REINSURANCE CEDED SUBTOTAL - CEDED U.S.A. TOTAL PAR (10 45.020.249.51)</v>
          </cell>
          <cell r="B195" t="str">
            <v>Independent Order of Foresters (The) (J080)</v>
          </cell>
          <cell r="C195" t="str">
            <v>PREMIUMS REINSURANCE CEDED SUBTOTAL - CEDED U.S.A. TOTAL PAR (10 45.020.249.51)</v>
          </cell>
          <cell r="D195">
            <v>29723</v>
          </cell>
        </row>
        <row r="196">
          <cell r="A196" t="str">
            <v>Independent Order of Foresters (The) (J080)PREMIUMS REINSURANCE CEDED SUBTOTAL - CEDED TOTAL U.S.A. (10 45.020.249.76)</v>
          </cell>
          <cell r="B196" t="str">
            <v>Independent Order of Foresters (The) (J080)</v>
          </cell>
          <cell r="C196" t="str">
            <v>PREMIUMS REINSURANCE CEDED SUBTOTAL - CEDED TOTAL U.S.A. (10 45.020.249.76)</v>
          </cell>
          <cell r="D196">
            <v>29723</v>
          </cell>
        </row>
        <row r="197">
          <cell r="A197" t="str">
            <v>Independent Order of Foresters (The) (Life) (I006)PREMIUMS DIRECT SUBTOTAL - DIRECT NON-PARTICIPATING ANNUITY INDIVIDUAL (10 45.010.049.11)</v>
          </cell>
          <cell r="B197" t="str">
            <v>Independent Order of Foresters (The) (Life) (I006)</v>
          </cell>
          <cell r="C197" t="str">
            <v>PREMIUMS DIRECT SUBTOTAL - DIRECT NON-PARTICIPATING ANNUITY INDIVIDUAL (10 45.010.049.11)</v>
          </cell>
          <cell r="D197">
            <v>5</v>
          </cell>
        </row>
        <row r="198">
          <cell r="A198" t="str">
            <v>Independent Order of Foresters (The) (Life) (I006)PREMIUMS DIRECT SUBTOTAL - DIRECT NON-PARTICIPATING ANNUITY GROUP (10 45.010.049.12)</v>
          </cell>
          <cell r="B198" t="str">
            <v>Independent Order of Foresters (The) (Life) (I006)</v>
          </cell>
          <cell r="C198" t="str">
            <v>PREMIUMS DIRECT SUBTOTAL - DIRECT NON-PARTICIPATING ANNUITY GROUP (10 45.010.049.12)</v>
          </cell>
          <cell r="D198">
            <v>55039</v>
          </cell>
        </row>
        <row r="199">
          <cell r="A199" t="str">
            <v>Independent Order of Foresters (The) (Life) (I006)PREMIUMS DIRECT SUBTOTAL - DIRECT NON-PARTICIPATING TOTAL NON-PAR (10 45.010.049.41)</v>
          </cell>
          <cell r="B199" t="str">
            <v>Independent Order of Foresters (The) (Life) (I006)</v>
          </cell>
          <cell r="C199" t="str">
            <v>PREMIUMS DIRECT SUBTOTAL - DIRECT NON-PARTICIPATING TOTAL NON-PAR (10 45.010.049.41)</v>
          </cell>
          <cell r="D199">
            <v>140181</v>
          </cell>
        </row>
        <row r="200">
          <cell r="A200" t="str">
            <v>Independent Order of Foresters (The) (Life) (I006)PREMIUMS DIRECT SUBTOTAL - DIRECT TOTAL PAR (10 45.010.049.51)</v>
          </cell>
          <cell r="B200" t="str">
            <v>Independent Order of Foresters (The) (Life) (I006)</v>
          </cell>
          <cell r="C200" t="str">
            <v>PREMIUMS DIRECT SUBTOTAL - DIRECT TOTAL PAR (10 45.010.049.51)</v>
          </cell>
          <cell r="D200">
            <v>29209</v>
          </cell>
        </row>
        <row r="201">
          <cell r="A201" t="str">
            <v>Independent Order of Foresters (The) (Life) (I006)PREMIUMS REINSURANCE ASSUMED SUBTOTAL - ASSUMED TOTAL PAR (10 45.010.149.51)</v>
          </cell>
          <cell r="B201" t="str">
            <v>Independent Order of Foresters (The) (Life) (I006)</v>
          </cell>
          <cell r="C201" t="str">
            <v>PREMIUMS REINSURANCE ASSUMED SUBTOTAL - ASSUMED TOTAL PAR (10 45.010.149.51)</v>
          </cell>
          <cell r="D201">
            <v>4075</v>
          </cell>
        </row>
        <row r="202">
          <cell r="A202" t="str">
            <v>Independent Order of Foresters (The) (Life) (I006)PREMIUMS REINSURANCE CEDED SUBTOTAL - CEDED NON-PARTICIPATING ANNUITY GROUP (10 45.010.249.12)</v>
          </cell>
          <cell r="B202" t="str">
            <v>Independent Order of Foresters (The) (Life) (I006)</v>
          </cell>
          <cell r="C202" t="str">
            <v>PREMIUMS REINSURANCE CEDED SUBTOTAL - CEDED NON-PARTICIPATING ANNUITY GROUP (10 45.010.249.12)</v>
          </cell>
          <cell r="D202">
            <v>-5544</v>
          </cell>
        </row>
        <row r="203">
          <cell r="A203" t="str">
            <v>Independent Order of Foresters (The) (Life) (I006)PREMIUMS REINSURANCE CEDED SUBTOTAL - CEDED NON-PARTICIPATING TOTAL NON-PAR (10 45.010.249.41)</v>
          </cell>
          <cell r="B203" t="str">
            <v>Independent Order of Foresters (The) (Life) (I006)</v>
          </cell>
          <cell r="C203" t="str">
            <v>PREMIUMS REINSURANCE CEDED SUBTOTAL - CEDED NON-PARTICIPATING TOTAL NON-PAR (10 45.010.249.41)</v>
          </cell>
          <cell r="D203">
            <v>27320</v>
          </cell>
        </row>
        <row r="204">
          <cell r="A204" t="str">
            <v>Independent Order of Foresters (The) (Life) (I006)PREMIUMS REINSURANCE CEDED SUBTOTAL - CEDED TOTAL PAR (10 45.010.249.51)</v>
          </cell>
          <cell r="B204" t="str">
            <v>Independent Order of Foresters (The) (Life) (I006)</v>
          </cell>
          <cell r="C204" t="str">
            <v>PREMIUMS REINSURANCE CEDED SUBTOTAL - CEDED TOTAL PAR (10 45.010.249.51)</v>
          </cell>
          <cell r="D204">
            <v>1069</v>
          </cell>
        </row>
        <row r="205">
          <cell r="A205" t="str">
            <v>Independent Order of Foresters (The) (Life) (I006)PREMIUMS DIRECT SUBTOTAL - DIRECT U.S.A. TOTAL PAR (10 45.020.049.51)</v>
          </cell>
          <cell r="B205" t="str">
            <v>Independent Order of Foresters (The) (Life) (I006)</v>
          </cell>
          <cell r="C205" t="str">
            <v>PREMIUMS DIRECT SUBTOTAL - DIRECT U.S.A. TOTAL PAR (10 45.020.049.51)</v>
          </cell>
          <cell r="D205">
            <v>331894</v>
          </cell>
        </row>
        <row r="206">
          <cell r="A206" t="str">
            <v>Independent Order of Foresters (The) (Life) (I006)PREMIUMS DIRECT SUBTOTAL - DIRECT TOTAL U.S.A. (10 45.020.049.76)</v>
          </cell>
          <cell r="B206" t="str">
            <v>Independent Order of Foresters (The) (Life) (I006)</v>
          </cell>
          <cell r="C206" t="str">
            <v>PREMIUMS DIRECT SUBTOTAL - DIRECT TOTAL U.S.A. (10 45.020.049.76)</v>
          </cell>
          <cell r="D206">
            <v>331894</v>
          </cell>
        </row>
        <row r="207">
          <cell r="A207" t="str">
            <v>Independent Order of Foresters (The) (Life) (I006)PREMIUMS DIRECT SUBTOTAL - DIRECT TOTAL EUROPE (10 45.020.049.84)</v>
          </cell>
          <cell r="B207" t="str">
            <v>Independent Order of Foresters (The) (Life) (I006)</v>
          </cell>
          <cell r="C207" t="str">
            <v>PREMIUMS DIRECT SUBTOTAL - DIRECT TOTAL EUROPE (10 45.020.049.84)</v>
          </cell>
          <cell r="D207">
            <v>22619</v>
          </cell>
        </row>
        <row r="208">
          <cell r="A208" t="str">
            <v>Independent Order of Foresters (The) (Life) (I006)PREMIUMS REINSURANCE CEDED SUBTOTAL - CEDED U.S.A. TOTAL PAR (10 45.020.249.51)</v>
          </cell>
          <cell r="B208" t="str">
            <v>Independent Order of Foresters (The) (Life) (I006)</v>
          </cell>
          <cell r="C208" t="str">
            <v>PREMIUMS REINSURANCE CEDED SUBTOTAL - CEDED U.S.A. TOTAL PAR (10 45.020.249.51)</v>
          </cell>
          <cell r="D208">
            <v>29723</v>
          </cell>
        </row>
        <row r="209">
          <cell r="A209" t="str">
            <v>Independent Order of Foresters (The) (Life) (I006)PREMIUMS REINSURANCE CEDED SUBTOTAL - CEDED TOTAL U.S.A. (10 45.020.249.76)</v>
          </cell>
          <cell r="B209" t="str">
            <v>Independent Order of Foresters (The) (Life) (I006)</v>
          </cell>
          <cell r="C209" t="str">
            <v>PREMIUMS REINSURANCE CEDED SUBTOTAL - CEDED TOTAL U.S.A. (10 45.020.249.76)</v>
          </cell>
          <cell r="D209">
            <v>29723</v>
          </cell>
        </row>
        <row r="210">
          <cell r="A210" t="str">
            <v>Industrial Alliance Pacific Insurance and Financial Services Inc. (F330)PREMIUMS DIRECT SUBTOTAL - DIRECT NON-PARTICIPATING ANNUITY INDIVIDUAL (10 45.010.049.11)</v>
          </cell>
          <cell r="B210" t="str">
            <v>Industrial Alliance Pacific Insurance and Financial Services Inc. (F330)</v>
          </cell>
          <cell r="C210" t="str">
            <v>PREMIUMS DIRECT SUBTOTAL - DIRECT NON-PARTICIPATING ANNUITY INDIVIDUAL (10 45.010.049.11)</v>
          </cell>
          <cell r="D210">
            <v>71584</v>
          </cell>
        </row>
        <row r="211">
          <cell r="A211" t="str">
            <v>Industrial Alliance Pacific Insurance and Financial Services Inc. (F330)PREMIUMS DIRECT SUBTOTAL - DIRECT NON-PARTICIPATING ANNUITY GROUP (10 45.010.049.12)</v>
          </cell>
          <cell r="B211" t="str">
            <v>Industrial Alliance Pacific Insurance and Financial Services Inc. (F330)</v>
          </cell>
          <cell r="C211" t="str">
            <v>PREMIUMS DIRECT SUBTOTAL - DIRECT NON-PARTICIPATING ANNUITY GROUP (10 45.010.049.12)</v>
          </cell>
          <cell r="D211">
            <v>2525</v>
          </cell>
        </row>
        <row r="212">
          <cell r="A212" t="str">
            <v>Industrial Alliance Pacific Insurance and Financial Services Inc. (F330)PREMIUMS DIRECT SUBTOTAL - DIRECT NON-PARTICIPATING TOTAL NON-PAR (10 45.010.049.41)</v>
          </cell>
          <cell r="B212" t="str">
            <v>Industrial Alliance Pacific Insurance and Financial Services Inc. (F330)</v>
          </cell>
          <cell r="C212" t="str">
            <v>PREMIUMS DIRECT SUBTOTAL - DIRECT NON-PARTICIPATING TOTAL NON-PAR (10 45.010.049.41)</v>
          </cell>
          <cell r="D212">
            <v>674765</v>
          </cell>
        </row>
        <row r="213">
          <cell r="A213" t="str">
            <v>Industrial Alliance Pacific Insurance and Financial Services Inc. (F330)PREMIUMS DIRECT SUBTOTAL - DIRECT TOTAL PAR (10 45.010.049.51)</v>
          </cell>
          <cell r="B213" t="str">
            <v>Industrial Alliance Pacific Insurance and Financial Services Inc. (F330)</v>
          </cell>
          <cell r="C213" t="str">
            <v>PREMIUMS DIRECT SUBTOTAL - DIRECT TOTAL PAR (10 45.010.049.51)</v>
          </cell>
          <cell r="D213">
            <v>6034</v>
          </cell>
        </row>
        <row r="214">
          <cell r="A214" t="str">
            <v>Industrial Alliance Pacific Insurance and Financial Services Inc. (F330)PREMIUMS REINSURANCE CEDED SUBTOTAL - CEDED NON-PARTICIPATING ANNUITY INDIVIDUAL (10 45.010.249.11)</v>
          </cell>
          <cell r="B214" t="str">
            <v>Industrial Alliance Pacific Insurance and Financial Services Inc. (F330)</v>
          </cell>
          <cell r="C214" t="str">
            <v>PREMIUMS REINSURANCE CEDED SUBTOTAL - CEDED NON-PARTICIPATING ANNUITY INDIVIDUAL (10 45.010.249.11)</v>
          </cell>
          <cell r="D214">
            <v>13157</v>
          </cell>
        </row>
        <row r="215">
          <cell r="A215" t="str">
            <v>Industrial Alliance Pacific Insurance and Financial Services Inc. (F330)PREMIUMS REINSURANCE CEDED SUBTOTAL - CEDED NON-PARTICIPATING ANNUITY GROUP (10 45.010.249.12)</v>
          </cell>
          <cell r="B215" t="str">
            <v>Industrial Alliance Pacific Insurance and Financial Services Inc. (F330)</v>
          </cell>
          <cell r="C215" t="str">
            <v>PREMIUMS REINSURANCE CEDED SUBTOTAL - CEDED NON-PARTICIPATING ANNUITY GROUP (10 45.010.249.12)</v>
          </cell>
          <cell r="D215">
            <v>670</v>
          </cell>
        </row>
        <row r="216">
          <cell r="A216" t="str">
            <v>Industrial Alliance Pacific Insurance and Financial Services Inc. (F330)PREMIUMS REINSURANCE CEDED SUBTOTAL - CEDED NON-PARTICIPATING TOTAL NON-PAR (10 45.010.249.41)</v>
          </cell>
          <cell r="B216" t="str">
            <v>Industrial Alliance Pacific Insurance and Financial Services Inc. (F330)</v>
          </cell>
          <cell r="C216" t="str">
            <v>PREMIUMS REINSURANCE CEDED SUBTOTAL - CEDED NON-PARTICIPATING TOTAL NON-PAR (10 45.010.249.41)</v>
          </cell>
          <cell r="D216">
            <v>84165</v>
          </cell>
        </row>
        <row r="217">
          <cell r="A217" t="str">
            <v>Industrial Alliance Pacific Insurance and Financial Services Inc. (F330)PREMIUMS REINSURANCE CEDED SUBTOTAL - CEDED TOTAL PAR (10 45.010.249.51)</v>
          </cell>
          <cell r="B217" t="str">
            <v>Industrial Alliance Pacific Insurance and Financial Services Inc. (F330)</v>
          </cell>
          <cell r="C217" t="str">
            <v>PREMIUMS REINSURANCE CEDED SUBTOTAL - CEDED TOTAL PAR (10 45.010.249.51)</v>
          </cell>
          <cell r="D217">
            <v>567</v>
          </cell>
        </row>
        <row r="218">
          <cell r="A218" t="str">
            <v>Industrial Alliance Pacific Insurance and Financial Services Inc. (F330)PREMIUMS DIRECT SUBTOTAL - DIRECT U.S.A. NON-PARTICIPATING ANNUITY INDIVIDUAL (10 45.020.049.11)</v>
          </cell>
          <cell r="B218" t="str">
            <v>Industrial Alliance Pacific Insurance and Financial Services Inc. (F330)</v>
          </cell>
          <cell r="C218" t="str">
            <v>PREMIUMS DIRECT SUBTOTAL - DIRECT U.S.A. NON-PARTICIPATING ANNUITY INDIVIDUAL (10 45.020.049.11)</v>
          </cell>
          <cell r="D218">
            <v>78899</v>
          </cell>
        </row>
        <row r="219">
          <cell r="A219" t="str">
            <v>Industrial Alliance Pacific Insurance and Financial Services Inc. (F330)PREMIUMS DIRECT SUBTOTAL - DIRECT U.S.A. NON-PARTICIPATING TOTAL NON-PAR (10 45.020.049.41)</v>
          </cell>
          <cell r="B219" t="str">
            <v>Industrial Alliance Pacific Insurance and Financial Services Inc. (F330)</v>
          </cell>
          <cell r="C219" t="str">
            <v>PREMIUMS DIRECT SUBTOTAL - DIRECT U.S.A. NON-PARTICIPATING TOTAL NON-PAR (10 45.020.049.41)</v>
          </cell>
          <cell r="D219">
            <v>89562</v>
          </cell>
        </row>
        <row r="220">
          <cell r="A220" t="str">
            <v>Industrial Alliance Pacific Insurance and Financial Services Inc. (F330)PREMIUMS DIRECT SUBTOTAL - DIRECT TOTAL U.S.A. (10 45.020.049.76)</v>
          </cell>
          <cell r="B220" t="str">
            <v>Industrial Alliance Pacific Insurance and Financial Services Inc. (F330)</v>
          </cell>
          <cell r="C220" t="str">
            <v>PREMIUMS DIRECT SUBTOTAL - DIRECT TOTAL U.S.A. (10 45.020.049.76)</v>
          </cell>
          <cell r="D220">
            <v>89562</v>
          </cell>
        </row>
        <row r="221">
          <cell r="A221" t="str">
            <v>Industrial Alliance Pacific Insurance and Financial Services Inc. (F330)PREMIUMS REINSURANCE CEDED SUBTOTAL - CEDED U.S.A. NON-PARTICIPATING TOTAL NON-PAR (10 45.020.249.41)</v>
          </cell>
          <cell r="B221" t="str">
            <v>Industrial Alliance Pacific Insurance and Financial Services Inc. (F330)</v>
          </cell>
          <cell r="C221" t="str">
            <v>PREMIUMS REINSURANCE CEDED SUBTOTAL - CEDED U.S.A. NON-PARTICIPATING TOTAL NON-PAR (10 45.020.249.41)</v>
          </cell>
          <cell r="D221">
            <v>1651</v>
          </cell>
        </row>
        <row r="222">
          <cell r="A222" t="str">
            <v>Industrial Alliance Pacific Insurance and Financial Services Inc. (F330)PREMIUMS REINSURANCE CEDED SUBTOTAL - CEDED TOTAL U.S.A. (10 45.020.249.76)</v>
          </cell>
          <cell r="B222" t="str">
            <v>Industrial Alliance Pacific Insurance and Financial Services Inc. (F330)</v>
          </cell>
          <cell r="C222" t="str">
            <v>PREMIUMS REINSURANCE CEDED SUBTOTAL - CEDED TOTAL U.S.A. (10 45.020.249.76)</v>
          </cell>
          <cell r="D222">
            <v>1651</v>
          </cell>
        </row>
        <row r="223">
          <cell r="A223" t="str">
            <v>London Life Insurance Company (F250)PREMIUMS DIRECT SUBTOTAL - DIRECT NON-PARTICIPATING ANNUITY INDIVIDUAL (10 45.010.049.11)</v>
          </cell>
          <cell r="B223" t="str">
            <v>London Life Insurance Company (F250)</v>
          </cell>
          <cell r="C223" t="str">
            <v>PREMIUMS DIRECT SUBTOTAL - DIRECT NON-PARTICIPATING ANNUITY INDIVIDUAL (10 45.010.049.11)</v>
          </cell>
          <cell r="D223">
            <v>79677</v>
          </cell>
        </row>
        <row r="224">
          <cell r="A224" t="str">
            <v>London Life Insurance Company (F250)PREMIUMS DIRECT SUBTOTAL - DIRECT NON-PARTICIPATING ANNUITY GROUP (10 45.010.049.12)</v>
          </cell>
          <cell r="B224" t="str">
            <v>London Life Insurance Company (F250)</v>
          </cell>
          <cell r="C224" t="str">
            <v>PREMIUMS DIRECT SUBTOTAL - DIRECT NON-PARTICIPATING ANNUITY GROUP (10 45.010.049.12)</v>
          </cell>
          <cell r="D224">
            <v>460364</v>
          </cell>
        </row>
        <row r="225">
          <cell r="A225" t="str">
            <v>London Life Insurance Company (F250)PREMIUMS DIRECT SUBTOTAL - DIRECT NON-PARTICIPATING TOTAL NON-PAR (10 45.010.049.41)</v>
          </cell>
          <cell r="B225" t="str">
            <v>London Life Insurance Company (F250)</v>
          </cell>
          <cell r="C225" t="str">
            <v>PREMIUMS DIRECT SUBTOTAL - DIRECT NON-PARTICIPATING TOTAL NON-PAR (10 45.010.049.41)</v>
          </cell>
          <cell r="D225">
            <v>818394</v>
          </cell>
        </row>
        <row r="226">
          <cell r="A226" t="str">
            <v>London Life Insurance Company (F250)PREMIUMS DIRECT SUBTOTAL - DIRECT TOTAL PAR (10 45.010.049.51)</v>
          </cell>
          <cell r="B226" t="str">
            <v>London Life Insurance Company (F250)</v>
          </cell>
          <cell r="C226" t="str">
            <v>PREMIUMS DIRECT SUBTOTAL - DIRECT TOTAL PAR (10 45.010.049.51)</v>
          </cell>
          <cell r="D226">
            <v>1779777</v>
          </cell>
        </row>
        <row r="227">
          <cell r="A227" t="str">
            <v>London Life Insurance Company (F250)PREMIUMS REINSURANCE ASSUMED SUBTOTAL - ASSUMED NON-PARTICIPATING ANNUITY INDIVIDUAL (10 45.010.149.11)</v>
          </cell>
          <cell r="B227" t="str">
            <v>London Life Insurance Company (F250)</v>
          </cell>
          <cell r="C227" t="str">
            <v>PREMIUMS REINSURANCE ASSUMED SUBTOTAL - ASSUMED NON-PARTICIPATING ANNUITY INDIVIDUAL (10 45.010.149.11)</v>
          </cell>
          <cell r="D227">
            <v>2999</v>
          </cell>
        </row>
        <row r="228">
          <cell r="A228" t="str">
            <v>London Life Insurance Company (F250)PREMIUMS REINSURANCE ASSUMED SUBTOTAL - ASSUMED NON-PARTICIPATING TOTAL NON-PAR (10 45.010.149.41)</v>
          </cell>
          <cell r="B228" t="str">
            <v>London Life Insurance Company (F250)</v>
          </cell>
          <cell r="C228" t="str">
            <v>PREMIUMS REINSURANCE ASSUMED SUBTOTAL - ASSUMED NON-PARTICIPATING TOTAL NON-PAR (10 45.010.149.41)</v>
          </cell>
          <cell r="D228">
            <v>412436</v>
          </cell>
        </row>
        <row r="229">
          <cell r="A229" t="str">
            <v>London Life Insurance Company (F250)PREMIUMS REINSURANCE ASSUMED SUBTOTAL - ASSUMED TOTAL PAR (10 45.010.149.51)</v>
          </cell>
          <cell r="B229" t="str">
            <v>London Life Insurance Company (F250)</v>
          </cell>
          <cell r="C229" t="str">
            <v>PREMIUMS REINSURANCE ASSUMED SUBTOTAL - ASSUMED TOTAL PAR (10 45.010.149.51)</v>
          </cell>
          <cell r="D229">
            <v>98</v>
          </cell>
        </row>
        <row r="230">
          <cell r="A230" t="str">
            <v>London Life Insurance Company (F250)PREMIUMS REINSURANCE CEDED SUBTOTAL - CEDED NON-PARTICIPATING ANNUITY INDIVIDUAL (10 45.010.249.11)</v>
          </cell>
          <cell r="B230" t="str">
            <v>London Life Insurance Company (F250)</v>
          </cell>
          <cell r="C230" t="str">
            <v>PREMIUMS REINSURANCE CEDED SUBTOTAL - CEDED NON-PARTICIPATING ANNUITY INDIVIDUAL (10 45.010.249.11)</v>
          </cell>
          <cell r="D230">
            <v>-30811</v>
          </cell>
        </row>
        <row r="231">
          <cell r="A231" t="str">
            <v>London Life Insurance Company (F250)PREMIUMS REINSURANCE CEDED SUBTOTAL - CEDED NON-PARTICIPATING TOTAL NON-PAR (10 45.010.249.41)</v>
          </cell>
          <cell r="B231" t="str">
            <v>London Life Insurance Company (F250)</v>
          </cell>
          <cell r="C231" t="str">
            <v>PREMIUMS REINSURANCE CEDED SUBTOTAL - CEDED NON-PARTICIPATING TOTAL NON-PAR (10 45.010.249.41)</v>
          </cell>
          <cell r="D231">
            <v>62554</v>
          </cell>
        </row>
        <row r="232">
          <cell r="A232" t="str">
            <v>London Life Insurance Company (F250)PREMIUMS REINSURANCE CEDED SUBTOTAL - CEDED TOTAL PAR (10 45.010.249.51)</v>
          </cell>
          <cell r="B232" t="str">
            <v>London Life Insurance Company (F250)</v>
          </cell>
          <cell r="C232" t="str">
            <v>PREMIUMS REINSURANCE CEDED SUBTOTAL - CEDED TOTAL PAR (10 45.010.249.51)</v>
          </cell>
          <cell r="D232">
            <v>22334</v>
          </cell>
        </row>
        <row r="233">
          <cell r="A233" t="str">
            <v>London Life Insurance Company (F250)PREMIUMS DIRECT SUBTOTAL - DIRECT TOTAL EUROPE (10 45.020.049.84)</v>
          </cell>
          <cell r="B233" t="str">
            <v>London Life Insurance Company (F250)</v>
          </cell>
          <cell r="C233" t="str">
            <v>PREMIUMS DIRECT SUBTOTAL - DIRECT TOTAL EUROPE (10 45.020.049.84)</v>
          </cell>
          <cell r="D233">
            <v>19597</v>
          </cell>
        </row>
        <row r="234">
          <cell r="A234" t="str">
            <v>London Life Insurance Company (F250)PREMIUMS REINSURANCE ASSUMED SUBTOTAL - ASSUMED TOTAL EUROPE (10 45.020.149.84)</v>
          </cell>
          <cell r="B234" t="str">
            <v>London Life Insurance Company (F250)</v>
          </cell>
          <cell r="C234" t="str">
            <v>PREMIUMS REINSURANCE ASSUMED SUBTOTAL - ASSUMED TOTAL EUROPE (10 45.020.149.84)</v>
          </cell>
          <cell r="D234">
            <v>3154079</v>
          </cell>
        </row>
        <row r="235">
          <cell r="A235" t="str">
            <v>London Life Insurance Company (F250)PREMIUMS REINSURANCE CEDED SUBTOTAL - CEDED TOTAL EUROPE (10 45.020.249.84)</v>
          </cell>
          <cell r="B235" t="str">
            <v>London Life Insurance Company (F250)</v>
          </cell>
          <cell r="C235" t="str">
            <v>PREMIUMS REINSURANCE CEDED SUBTOTAL - CEDED TOTAL EUROPE (10 45.020.249.84)</v>
          </cell>
          <cell r="D235">
            <v>61485</v>
          </cell>
        </row>
        <row r="236">
          <cell r="A236" t="str">
            <v>Manufacturers Life Insurance Company (The) (F260)PREMIUMS DIRECT SUBTOTAL - DIRECT NON-PARTICIPATING ANNUITY INDIVIDUAL (10 45.010.049.11)</v>
          </cell>
          <cell r="B236" t="str">
            <v>Manufacturers Life Insurance Company (The) (F260)</v>
          </cell>
          <cell r="C236" t="str">
            <v>PREMIUMS DIRECT SUBTOTAL - DIRECT NON-PARTICIPATING ANNUITY INDIVIDUAL (10 45.010.049.11)</v>
          </cell>
          <cell r="D236">
            <v>444085</v>
          </cell>
        </row>
        <row r="237">
          <cell r="A237" t="str">
            <v>Manufacturers Life Insurance Company (The) (F260)PREMIUMS DIRECT SUBTOTAL - DIRECT NON-PARTICIPATING ANNUITY GROUP (10 45.010.049.12)</v>
          </cell>
          <cell r="B237" t="str">
            <v>Manufacturers Life Insurance Company (The) (F260)</v>
          </cell>
          <cell r="C237" t="str">
            <v>PREMIUMS DIRECT SUBTOTAL - DIRECT NON-PARTICIPATING ANNUITY GROUP (10 45.010.049.12)</v>
          </cell>
          <cell r="D237">
            <v>286004</v>
          </cell>
        </row>
        <row r="238">
          <cell r="A238" t="str">
            <v>Manufacturers Life Insurance Company (The) (F260)PREMIUMS DIRECT SUBTOTAL - DIRECT NON-PARTICIPATING TOTAL NON-PAR (10 45.010.049.41)</v>
          </cell>
          <cell r="B238" t="str">
            <v>Manufacturers Life Insurance Company (The) (F260)</v>
          </cell>
          <cell r="C238" t="str">
            <v>PREMIUMS DIRECT SUBTOTAL - DIRECT NON-PARTICIPATING TOTAL NON-PAR (10 45.010.049.41)</v>
          </cell>
          <cell r="D238">
            <v>7301239</v>
          </cell>
        </row>
        <row r="239">
          <cell r="A239" t="str">
            <v>Manufacturers Life Insurance Company (The) (F260)PREMIUMS DIRECT SUBTOTAL - DIRECT TOTAL PAR (10 45.010.049.51)</v>
          </cell>
          <cell r="B239" t="str">
            <v>Manufacturers Life Insurance Company (The) (F260)</v>
          </cell>
          <cell r="C239" t="str">
            <v>PREMIUMS DIRECT SUBTOTAL - DIRECT TOTAL PAR (10 45.010.049.51)</v>
          </cell>
          <cell r="D239">
            <v>812277</v>
          </cell>
        </row>
        <row r="240">
          <cell r="A240" t="str">
            <v>Manufacturers Life Insurance Company (The) (F260)PREMIUMS REINSURANCE ASSUMED SUBTOTAL - ASSUMED NON-PARTICIPATING TOTAL NON-PAR (10 45.010.149.41)</v>
          </cell>
          <cell r="B240" t="str">
            <v>Manufacturers Life Insurance Company (The) (F260)</v>
          </cell>
          <cell r="C240" t="str">
            <v>PREMIUMS REINSURANCE ASSUMED SUBTOTAL - ASSUMED NON-PARTICIPATING TOTAL NON-PAR (10 45.010.149.41)</v>
          </cell>
          <cell r="D240">
            <v>52180</v>
          </cell>
        </row>
        <row r="241">
          <cell r="A241" t="str">
            <v>Manufacturers Life Insurance Company (The) (F260)PREMIUMS REINSURANCE CEDED SUBTOTAL - CEDED NON-PARTICIPATING TOTAL NON-PAR (10 45.010.249.41)</v>
          </cell>
          <cell r="B241" t="str">
            <v>Manufacturers Life Insurance Company (The) (F260)</v>
          </cell>
          <cell r="C241" t="str">
            <v>PREMIUMS REINSURANCE CEDED SUBTOTAL - CEDED NON-PARTICIPATING TOTAL NON-PAR (10 45.010.249.41)</v>
          </cell>
          <cell r="D241">
            <v>4648610</v>
          </cell>
        </row>
        <row r="242">
          <cell r="A242" t="str">
            <v>Manufacturers Life Insurance Company (The) (F260)PREMIUMS REINSURANCE CEDED SUBTOTAL - CEDED TOTAL PAR (10 45.010.249.51)</v>
          </cell>
          <cell r="B242" t="str">
            <v>Manufacturers Life Insurance Company (The) (F260)</v>
          </cell>
          <cell r="C242" t="str">
            <v>PREMIUMS REINSURANCE CEDED SUBTOTAL - CEDED TOTAL PAR (10 45.010.249.51)</v>
          </cell>
          <cell r="D242">
            <v>96637</v>
          </cell>
        </row>
        <row r="243">
          <cell r="A243" t="str">
            <v>Manufacturers Life Insurance Company (The) (F260)PREMIUMS DIRECT SUBTOTAL - DIRECT U.S.A. NON-PARTICIPATING ANNUITY INDIVIDUAL (10 45.020.049.11)</v>
          </cell>
          <cell r="B243" t="str">
            <v>Manufacturers Life Insurance Company (The) (F260)</v>
          </cell>
          <cell r="C243" t="str">
            <v>PREMIUMS DIRECT SUBTOTAL - DIRECT U.S.A. NON-PARTICIPATING ANNUITY INDIVIDUAL (10 45.020.049.11)</v>
          </cell>
          <cell r="D243">
            <v>573075</v>
          </cell>
        </row>
        <row r="244">
          <cell r="A244" t="str">
            <v>Manufacturers Life Insurance Company (The) (F260)PREMIUMS DIRECT SUBTOTAL - DIRECT U.S.A. NON-PARTICIPATING ANNUITY GROUP (10 45.020.049.12)</v>
          </cell>
          <cell r="B244" t="str">
            <v>Manufacturers Life Insurance Company (The) (F260)</v>
          </cell>
          <cell r="C244" t="str">
            <v>PREMIUMS DIRECT SUBTOTAL - DIRECT U.S.A. NON-PARTICIPATING ANNUITY GROUP (10 45.020.049.12)</v>
          </cell>
          <cell r="D244">
            <v>201450</v>
          </cell>
        </row>
        <row r="245">
          <cell r="A245" t="str">
            <v>Manufacturers Life Insurance Company (The) (F260)PREMIUMS DIRECT SUBTOTAL - DIRECT U.S.A. NON-PARTICIPATING TOTAL NON-PAR (10 45.020.049.41)</v>
          </cell>
          <cell r="B245" t="str">
            <v>Manufacturers Life Insurance Company (The) (F260)</v>
          </cell>
          <cell r="C245" t="str">
            <v>PREMIUMS DIRECT SUBTOTAL - DIRECT U.S.A. NON-PARTICIPATING TOTAL NON-PAR (10 45.020.049.41)</v>
          </cell>
          <cell r="D245">
            <v>5030544</v>
          </cell>
        </row>
        <row r="246">
          <cell r="A246" t="str">
            <v>Manufacturers Life Insurance Company (The) (F260)PREMIUMS DIRECT SUBTOTAL - DIRECT U.S.A. TOTAL PAR (10 45.020.049.51)</v>
          </cell>
          <cell r="B246" t="str">
            <v>Manufacturers Life Insurance Company (The) (F260)</v>
          </cell>
          <cell r="C246" t="str">
            <v>PREMIUMS DIRECT SUBTOTAL - DIRECT U.S.A. TOTAL PAR (10 45.020.049.51)</v>
          </cell>
          <cell r="D246">
            <v>1910026</v>
          </cell>
        </row>
        <row r="247">
          <cell r="A247" t="str">
            <v>Manufacturers Life Insurance Company (The) (F260)PREMIUMS DIRECT SUBTOTAL - DIRECT TOTAL U.S.A. (10 45.020.049.76)</v>
          </cell>
          <cell r="B247" t="str">
            <v>Manufacturers Life Insurance Company (The) (F260)</v>
          </cell>
          <cell r="C247" t="str">
            <v>PREMIUMS DIRECT SUBTOTAL - DIRECT TOTAL U.S.A. (10 45.020.049.76)</v>
          </cell>
          <cell r="D247">
            <v>6940570</v>
          </cell>
        </row>
        <row r="248">
          <cell r="A248" t="str">
            <v>Manufacturers Life Insurance Company (The) (F260)PREMIUMS DIRECT SUBTOTAL - DIRECT TOTAL EUROPE (10 45.020.049.84)</v>
          </cell>
          <cell r="B248" t="str">
            <v>Manufacturers Life Insurance Company (The) (F260)</v>
          </cell>
          <cell r="C248" t="str">
            <v>PREMIUMS DIRECT SUBTOTAL - DIRECT TOTAL EUROPE (10 45.020.049.84)</v>
          </cell>
          <cell r="D248">
            <v>-8</v>
          </cell>
        </row>
        <row r="249">
          <cell r="A249" t="str">
            <v>Manufacturers Life Insurance Company (The) (F260)PREMIUMS DIRECT SUBTOTAL - DIRECT TOTAL ASIA/OTHER (10 45.020.049.89)</v>
          </cell>
          <cell r="B249" t="str">
            <v>Manufacturers Life Insurance Company (The) (F260)</v>
          </cell>
          <cell r="C249" t="str">
            <v>PREMIUMS DIRECT SUBTOTAL - DIRECT TOTAL ASIA/OTHER (10 45.020.049.89)</v>
          </cell>
          <cell r="D249">
            <v>6474011</v>
          </cell>
        </row>
        <row r="250">
          <cell r="A250" t="str">
            <v>Manufacturers Life Insurance Company (The) (F260)PREMIUMS REINSURANCE ASSUMED SUBTOTAL - ASSUMED U.S.A. NON-PARTICIPATING ANNUITY GROUP (10 45.020.149.12)</v>
          </cell>
          <cell r="B250" t="str">
            <v>Manufacturers Life Insurance Company (The) (F260)</v>
          </cell>
          <cell r="C250" t="str">
            <v>PREMIUMS REINSURANCE ASSUMED SUBTOTAL - ASSUMED U.S.A. NON-PARTICIPATING ANNUITY GROUP (10 45.020.149.12)</v>
          </cell>
          <cell r="D250">
            <v>48032</v>
          </cell>
        </row>
        <row r="251">
          <cell r="A251" t="str">
            <v>Manufacturers Life Insurance Company (The) (F260)PREMIUMS REINSURANCE ASSUMED SUBTOTAL - ASSUMED U.S.A. NON-PARTICIPATING TOTAL NON-PAR (10 45.020.149.41)</v>
          </cell>
          <cell r="B251" t="str">
            <v>Manufacturers Life Insurance Company (The) (F260)</v>
          </cell>
          <cell r="C251" t="str">
            <v>PREMIUMS REINSURANCE ASSUMED SUBTOTAL - ASSUMED U.S.A. NON-PARTICIPATING TOTAL NON-PAR (10 45.020.149.41)</v>
          </cell>
          <cell r="D251">
            <v>1068209</v>
          </cell>
        </row>
        <row r="252">
          <cell r="A252" t="str">
            <v>Manufacturers Life Insurance Company (The) (F260)PREMIUMS REINSURANCE ASSUMED SUBTOTAL - ASSUMED U.S.A. TOTAL PAR (10 45.020.149.51)</v>
          </cell>
          <cell r="B252" t="str">
            <v>Manufacturers Life Insurance Company (The) (F260)</v>
          </cell>
          <cell r="C252" t="str">
            <v>PREMIUMS REINSURANCE ASSUMED SUBTOTAL - ASSUMED U.S.A. TOTAL PAR (10 45.020.149.51)</v>
          </cell>
          <cell r="D252">
            <v>302</v>
          </cell>
        </row>
        <row r="253">
          <cell r="A253" t="str">
            <v>Manufacturers Life Insurance Company (The) (F260)PREMIUMS REINSURANCE ASSUMED SUBTOTAL - ASSUMED TOTAL U.S.A. (10 45.020.149.76)</v>
          </cell>
          <cell r="B253" t="str">
            <v>Manufacturers Life Insurance Company (The) (F260)</v>
          </cell>
          <cell r="C253" t="str">
            <v>PREMIUMS REINSURANCE ASSUMED SUBTOTAL - ASSUMED TOTAL U.S.A. (10 45.020.149.76)</v>
          </cell>
          <cell r="D253">
            <v>1068511</v>
          </cell>
        </row>
        <row r="254">
          <cell r="A254" t="str">
            <v>Manufacturers Life Insurance Company (The) (F260)PREMIUMS REINSURANCE ASSUMED SUBTOTAL - ASSUMED TOTAL EUROPE (10 45.020.149.84)</v>
          </cell>
          <cell r="B254" t="str">
            <v>Manufacturers Life Insurance Company (The) (F260)</v>
          </cell>
          <cell r="C254" t="str">
            <v>PREMIUMS REINSURANCE ASSUMED SUBTOTAL - ASSUMED TOTAL EUROPE (10 45.020.149.84)</v>
          </cell>
          <cell r="D254">
            <v>7843</v>
          </cell>
        </row>
        <row r="255">
          <cell r="A255" t="str">
            <v>Manufacturers Life Insurance Company (The) (F260)PREMIUMS REINSURANCE ASSUMED SUBTOTAL - ASSUMED TOTAL ASIA/OTHER (10 45.020.149.89)</v>
          </cell>
          <cell r="B255" t="str">
            <v>Manufacturers Life Insurance Company (The) (F260)</v>
          </cell>
          <cell r="C255" t="str">
            <v>PREMIUMS REINSURANCE ASSUMED SUBTOTAL - ASSUMED TOTAL ASIA/OTHER (10 45.020.149.89)</v>
          </cell>
          <cell r="D255">
            <v>1261219</v>
          </cell>
        </row>
        <row r="256">
          <cell r="A256" t="str">
            <v>Manufacturers Life Insurance Company (The) (F260)PREMIUMS REINSURANCE CEDED SUBTOTAL - CEDED U.S.A. NON-PARTICIPATING ANNUITY INDIVIDUAL (10 45.020.249.11)</v>
          </cell>
          <cell r="B256" t="str">
            <v>Manufacturers Life Insurance Company (The) (F260)</v>
          </cell>
          <cell r="C256" t="str">
            <v>PREMIUMS REINSURANCE CEDED SUBTOTAL - CEDED U.S.A. NON-PARTICIPATING ANNUITY INDIVIDUAL (10 45.020.249.11)</v>
          </cell>
          <cell r="D256">
            <v>11055</v>
          </cell>
        </row>
        <row r="257">
          <cell r="A257" t="str">
            <v>Manufacturers Life Insurance Company (The) (F260)PREMIUMS REINSURANCE CEDED SUBTOTAL - CEDED U.S.A. NON-PARTICIPATING ANNUITY GROUP (10 45.020.249.12)</v>
          </cell>
          <cell r="B257" t="str">
            <v>Manufacturers Life Insurance Company (The) (F260)</v>
          </cell>
          <cell r="C257" t="str">
            <v>PREMIUMS REINSURANCE CEDED SUBTOTAL - CEDED U.S.A. NON-PARTICIPATING ANNUITY GROUP (10 45.020.249.12)</v>
          </cell>
          <cell r="D257">
            <v>110921</v>
          </cell>
        </row>
        <row r="258">
          <cell r="A258" t="str">
            <v>Manufacturers Life Insurance Company (The) (F260)PREMIUMS REINSURANCE CEDED SUBTOTAL - CEDED U.S.A. NON-PARTICIPATING TOTAL NON-PAR (10 45.020.249.41)</v>
          </cell>
          <cell r="B258" t="str">
            <v>Manufacturers Life Insurance Company (The) (F260)</v>
          </cell>
          <cell r="C258" t="str">
            <v>PREMIUMS REINSURANCE CEDED SUBTOTAL - CEDED U.S.A. NON-PARTICIPATING TOTAL NON-PAR (10 45.020.249.41)</v>
          </cell>
          <cell r="D258">
            <v>1870450</v>
          </cell>
        </row>
        <row r="259">
          <cell r="A259" t="str">
            <v>Manufacturers Life Insurance Company (The) (F260)PREMIUMS REINSURANCE CEDED SUBTOTAL - CEDED U.S.A. TOTAL PAR (10 45.020.249.51)</v>
          </cell>
          <cell r="B259" t="str">
            <v>Manufacturers Life Insurance Company (The) (F260)</v>
          </cell>
          <cell r="C259" t="str">
            <v>PREMIUMS REINSURANCE CEDED SUBTOTAL - CEDED U.S.A. TOTAL PAR (10 45.020.249.51)</v>
          </cell>
          <cell r="D259">
            <v>175551</v>
          </cell>
        </row>
        <row r="260">
          <cell r="A260" t="str">
            <v>Manufacturers Life Insurance Company (The) (F260)PREMIUMS REINSURANCE CEDED SUBTOTAL - CEDED TOTAL U.S.A. (10 45.020.249.76)</v>
          </cell>
          <cell r="B260" t="str">
            <v>Manufacturers Life Insurance Company (The) (F260)</v>
          </cell>
          <cell r="C260" t="str">
            <v>PREMIUMS REINSURANCE CEDED SUBTOTAL - CEDED TOTAL U.S.A. (10 45.020.249.76)</v>
          </cell>
          <cell r="D260">
            <v>2046001</v>
          </cell>
        </row>
        <row r="261">
          <cell r="A261" t="str">
            <v>Manufacturers Life Insurance Company (The) (F260)PREMIUMS REINSURANCE CEDED SUBTOTAL - CEDED TOTAL EUROPE (10 45.020.249.84)</v>
          </cell>
          <cell r="B261" t="str">
            <v>Manufacturers Life Insurance Company (The) (F260)</v>
          </cell>
          <cell r="C261" t="str">
            <v>PREMIUMS REINSURANCE CEDED SUBTOTAL - CEDED TOTAL EUROPE (10 45.020.249.84)</v>
          </cell>
          <cell r="D261">
            <v>1</v>
          </cell>
        </row>
        <row r="262">
          <cell r="A262" t="str">
            <v>Manufacturers Life Insurance Company (The) (F260)PREMIUMS REINSURANCE CEDED SUBTOTAL - CEDED TOTAL ASIA/OTHER (10 45.020.249.89)</v>
          </cell>
          <cell r="B262" t="str">
            <v>Manufacturers Life Insurance Company (The) (F260)</v>
          </cell>
          <cell r="C262" t="str">
            <v>PREMIUMS REINSURANCE CEDED SUBTOTAL - CEDED TOTAL ASIA/OTHER (10 45.020.249.89)</v>
          </cell>
          <cell r="D262">
            <v>288832</v>
          </cell>
        </row>
        <row r="263">
          <cell r="A263" t="str">
            <v>Manulife Canada Ltd. (F430)PREMIUMS DIRECT SUBTOTAL - DIRECT NON-PARTICIPATING TOTAL NON-PAR (10 45.010.049.41)</v>
          </cell>
          <cell r="B263" t="str">
            <v>Manulife Canada Ltd. (F430)</v>
          </cell>
          <cell r="C263" t="str">
            <v>PREMIUMS DIRECT SUBTOTAL - DIRECT NON-PARTICIPATING TOTAL NON-PAR (10 45.010.049.41)</v>
          </cell>
          <cell r="D263">
            <v>51270</v>
          </cell>
        </row>
        <row r="264">
          <cell r="A264" t="str">
            <v>Manulife Canada Ltd. (F430)PREMIUMS DIRECT SUBTOTAL - DIRECT TOTAL PAR (10 45.010.049.51)</v>
          </cell>
          <cell r="B264" t="str">
            <v>Manulife Canada Ltd. (F430)</v>
          </cell>
          <cell r="C264" t="str">
            <v>PREMIUMS DIRECT SUBTOTAL - DIRECT TOTAL PAR (10 45.010.049.51)</v>
          </cell>
          <cell r="D264">
            <v>42637</v>
          </cell>
        </row>
        <row r="265">
          <cell r="A265" t="str">
            <v>Manulife Canada Ltd. (F430)PREMIUMS REINSURANCE CEDED SUBTOTAL - CEDED NON-PARTICIPATING TOTAL NON-PAR (10 45.010.249.41)</v>
          </cell>
          <cell r="B265" t="str">
            <v>Manulife Canada Ltd. (F430)</v>
          </cell>
          <cell r="C265" t="str">
            <v>PREMIUMS REINSURANCE CEDED SUBTOTAL - CEDED NON-PARTICIPATING TOTAL NON-PAR (10 45.010.249.41)</v>
          </cell>
          <cell r="D265">
            <v>34335</v>
          </cell>
        </row>
        <row r="266">
          <cell r="A266" t="str">
            <v>Manulife Canada Ltd. (F430)PREMIUMS REINSURANCE CEDED SUBTOTAL - CEDED TOTAL PAR (10 45.010.249.51)</v>
          </cell>
          <cell r="B266" t="str">
            <v>Manulife Canada Ltd. (F430)</v>
          </cell>
          <cell r="C266" t="str">
            <v>PREMIUMS REINSURANCE CEDED SUBTOTAL - CEDED TOTAL PAR (10 45.010.249.51)</v>
          </cell>
          <cell r="D266">
            <v>4394</v>
          </cell>
        </row>
        <row r="267">
          <cell r="A267" t="str">
            <v>Manulife Financial Corporation (LH55)PREMIUMS DIRECT SUBTOTAL - DIRECT NON-PARTICIPATING ANNUITY INDIVIDUAL (10 45.010.049.11)</v>
          </cell>
          <cell r="B267" t="str">
            <v>Manulife Financial Corporation (LH55)</v>
          </cell>
          <cell r="C267" t="str">
            <v>PREMIUMS DIRECT SUBTOTAL - DIRECT NON-PARTICIPATING ANNUITY INDIVIDUAL (10 45.010.049.11)</v>
          </cell>
          <cell r="D267">
            <v>444085</v>
          </cell>
        </row>
        <row r="268">
          <cell r="A268" t="str">
            <v>Manulife Financial Corporation (LH55)PREMIUMS DIRECT SUBTOTAL - DIRECT NON-PARTICIPATING ANNUITY GROUP (10 45.010.049.12)</v>
          </cell>
          <cell r="B268" t="str">
            <v>Manulife Financial Corporation (LH55)</v>
          </cell>
          <cell r="C268" t="str">
            <v>PREMIUMS DIRECT SUBTOTAL - DIRECT NON-PARTICIPATING ANNUITY GROUP (10 45.010.049.12)</v>
          </cell>
          <cell r="D268">
            <v>286004</v>
          </cell>
        </row>
        <row r="269">
          <cell r="A269" t="str">
            <v>Manulife Financial Corporation (LH55)PREMIUMS DIRECT SUBTOTAL - DIRECT NON-PARTICIPATING TOTAL NON-PAR (10 45.010.049.41)</v>
          </cell>
          <cell r="B269" t="str">
            <v>Manulife Financial Corporation (LH55)</v>
          </cell>
          <cell r="C269" t="str">
            <v>PREMIUMS DIRECT SUBTOTAL - DIRECT NON-PARTICIPATING TOTAL NON-PAR (10 45.010.049.41)</v>
          </cell>
          <cell r="D269">
            <v>7353417</v>
          </cell>
        </row>
        <row r="270">
          <cell r="A270" t="str">
            <v>Manulife Financial Corporation (LH55)PREMIUMS DIRECT SUBTOTAL - DIRECT TOTAL PAR (10 45.010.049.51)</v>
          </cell>
          <cell r="B270" t="str">
            <v>Manulife Financial Corporation (LH55)</v>
          </cell>
          <cell r="C270" t="str">
            <v>PREMIUMS DIRECT SUBTOTAL - DIRECT TOTAL PAR (10 45.010.049.51)</v>
          </cell>
          <cell r="D270">
            <v>812277</v>
          </cell>
        </row>
        <row r="271">
          <cell r="A271" t="str">
            <v>Manulife Financial Corporation (LH55)PREMIUMS REINSURANCE CEDED SUBTOTAL - CEDED NON-PARTICIPATING TOTAL NON-PAR (10 45.010.249.41)</v>
          </cell>
          <cell r="B271" t="str">
            <v>Manulife Financial Corporation (LH55)</v>
          </cell>
          <cell r="C271" t="str">
            <v>PREMIUMS REINSURANCE CEDED SUBTOTAL - CEDED NON-PARTICIPATING TOTAL NON-PAR (10 45.010.249.41)</v>
          </cell>
          <cell r="D271">
            <v>4648612</v>
          </cell>
        </row>
        <row r="272">
          <cell r="A272" t="str">
            <v>Manulife Financial Corporation (LH55)PREMIUMS REINSURANCE CEDED SUBTOTAL - CEDED TOTAL PAR (10 45.010.249.51)</v>
          </cell>
          <cell r="B272" t="str">
            <v>Manulife Financial Corporation (LH55)</v>
          </cell>
          <cell r="C272" t="str">
            <v>PREMIUMS REINSURANCE CEDED SUBTOTAL - CEDED TOTAL PAR (10 45.010.249.51)</v>
          </cell>
          <cell r="D272">
            <v>96637</v>
          </cell>
        </row>
        <row r="273">
          <cell r="A273" t="str">
            <v>Manulife Financial Corporation (LH55)PREMIUMS DIRECT SUBTOTAL - DIRECT U.S.A. NON-PARTICIPATING ANNUITY INDIVIDUAL (10 45.020.049.11)</v>
          </cell>
          <cell r="B273" t="str">
            <v>Manulife Financial Corporation (LH55)</v>
          </cell>
          <cell r="C273" t="str">
            <v>PREMIUMS DIRECT SUBTOTAL - DIRECT U.S.A. NON-PARTICIPATING ANNUITY INDIVIDUAL (10 45.020.049.11)</v>
          </cell>
          <cell r="D273">
            <v>573075</v>
          </cell>
        </row>
        <row r="274">
          <cell r="A274" t="str">
            <v>Manulife Financial Corporation (LH55)PREMIUMS DIRECT SUBTOTAL - DIRECT U.S.A. NON-PARTICIPATING ANNUITY GROUP (10 45.020.049.12)</v>
          </cell>
          <cell r="B274" t="str">
            <v>Manulife Financial Corporation (LH55)</v>
          </cell>
          <cell r="C274" t="str">
            <v>PREMIUMS DIRECT SUBTOTAL - DIRECT U.S.A. NON-PARTICIPATING ANNUITY GROUP (10 45.020.049.12)</v>
          </cell>
          <cell r="D274">
            <v>166178</v>
          </cell>
        </row>
        <row r="275">
          <cell r="A275" t="str">
            <v>Manulife Financial Corporation (LH55)PREMIUMS DIRECT SUBTOTAL - DIRECT U.S.A. NON-PARTICIPATING TOTAL NON-PAR (10 45.020.049.41)</v>
          </cell>
          <cell r="B275" t="str">
            <v>Manulife Financial Corporation (LH55)</v>
          </cell>
          <cell r="C275" t="str">
            <v>PREMIUMS DIRECT SUBTOTAL - DIRECT U.S.A. NON-PARTICIPATING TOTAL NON-PAR (10 45.020.049.41)</v>
          </cell>
          <cell r="D275">
            <v>5412275</v>
          </cell>
        </row>
        <row r="276">
          <cell r="A276" t="str">
            <v>Manulife Financial Corporation (LH55)PREMIUMS DIRECT SUBTOTAL - DIRECT U.S.A. TOTAL PAR (10 45.020.049.51)</v>
          </cell>
          <cell r="B276" t="str">
            <v>Manulife Financial Corporation (LH55)</v>
          </cell>
          <cell r="C276" t="str">
            <v>PREMIUMS DIRECT SUBTOTAL - DIRECT U.S.A. TOTAL PAR (10 45.020.049.51)</v>
          </cell>
          <cell r="D276">
            <v>1910328</v>
          </cell>
        </row>
        <row r="277">
          <cell r="A277" t="str">
            <v>Manulife Financial Corporation (LH55)PREMIUMS DIRECT SUBTOTAL - DIRECT TOTAL U.S.A. (10 45.020.049.76)</v>
          </cell>
          <cell r="B277" t="str">
            <v>Manulife Financial Corporation (LH55)</v>
          </cell>
          <cell r="C277" t="str">
            <v>PREMIUMS DIRECT SUBTOTAL - DIRECT TOTAL U.S.A. (10 45.020.049.76)</v>
          </cell>
          <cell r="D277">
            <v>7322603</v>
          </cell>
        </row>
        <row r="278">
          <cell r="A278" t="str">
            <v>Manulife Financial Corporation (LH55)PREMIUMS DIRECT SUBTOTAL - DIRECT TOTAL EUROPE (10 45.020.049.84)</v>
          </cell>
          <cell r="B278" t="str">
            <v>Manulife Financial Corporation (LH55)</v>
          </cell>
          <cell r="C278" t="str">
            <v>PREMIUMS DIRECT SUBTOTAL - DIRECT TOTAL EUROPE (10 45.020.049.84)</v>
          </cell>
          <cell r="D278">
            <v>7835</v>
          </cell>
        </row>
        <row r="279">
          <cell r="A279" t="str">
            <v>Manulife Financial Corporation (LH55)PREMIUMS DIRECT SUBTOTAL - DIRECT TOTAL ASIA/OTHER (10 45.020.049.89)</v>
          </cell>
          <cell r="B279" t="str">
            <v>Manulife Financial Corporation (LH55)</v>
          </cell>
          <cell r="C279" t="str">
            <v>PREMIUMS DIRECT SUBTOTAL - DIRECT TOTAL ASIA/OTHER (10 45.020.049.89)</v>
          </cell>
          <cell r="D279">
            <v>8421709</v>
          </cell>
        </row>
        <row r="280">
          <cell r="A280" t="str">
            <v>Manulife Financial Corporation (LH55)PREMIUMS REINSURANCE CEDED SUBTOTAL - CEDED U.S.A. NON-PARTICIPATING ANNUITY INDIVIDUAL (10 45.020.249.11)</v>
          </cell>
          <cell r="B280" t="str">
            <v>Manulife Financial Corporation (LH55)</v>
          </cell>
          <cell r="C280" t="str">
            <v>PREMIUMS REINSURANCE CEDED SUBTOTAL - CEDED U.S.A. NON-PARTICIPATING ANNUITY INDIVIDUAL (10 45.020.249.11)</v>
          </cell>
          <cell r="D280">
            <v>11054</v>
          </cell>
        </row>
        <row r="281">
          <cell r="A281" t="str">
            <v>Manulife Financial Corporation (LH55)PREMIUMS REINSURANCE CEDED SUBTOTAL - CEDED U.S.A. NON-PARTICIPATING ANNUITY GROUP (10 45.020.249.12)</v>
          </cell>
          <cell r="B281" t="str">
            <v>Manulife Financial Corporation (LH55)</v>
          </cell>
          <cell r="C281" t="str">
            <v>PREMIUMS REINSURANCE CEDED SUBTOTAL - CEDED U.S.A. NON-PARTICIPATING ANNUITY GROUP (10 45.020.249.12)</v>
          </cell>
          <cell r="D281">
            <v>27617</v>
          </cell>
        </row>
        <row r="282">
          <cell r="A282" t="str">
            <v>Manulife Financial Corporation (LH55)PREMIUMS REINSURANCE CEDED SUBTOTAL - CEDED U.S.A. NON-PARTICIPATING TOTAL NON-PAR (10 45.020.249.41)</v>
          </cell>
          <cell r="B282" t="str">
            <v>Manulife Financial Corporation (LH55)</v>
          </cell>
          <cell r="C282" t="str">
            <v>PREMIUMS REINSURANCE CEDED SUBTOTAL - CEDED U.S.A. NON-PARTICIPATING TOTAL NON-PAR (10 45.020.249.41)</v>
          </cell>
          <cell r="D282">
            <v>1183972</v>
          </cell>
        </row>
        <row r="283">
          <cell r="A283" t="str">
            <v>Manulife Financial Corporation (LH55)PREMIUMS REINSURANCE CEDED SUBTOTAL - CEDED U.S.A. TOTAL PAR (10 45.020.249.51)</v>
          </cell>
          <cell r="B283" t="str">
            <v>Manulife Financial Corporation (LH55)</v>
          </cell>
          <cell r="C283" t="str">
            <v>PREMIUMS REINSURANCE CEDED SUBTOTAL - CEDED U.S.A. TOTAL PAR (10 45.020.249.51)</v>
          </cell>
          <cell r="D283">
            <v>175552</v>
          </cell>
        </row>
        <row r="284">
          <cell r="A284" t="str">
            <v>Manulife Financial Corporation (LH55)PREMIUMS REINSURANCE CEDED SUBTOTAL - CEDED TOTAL U.S.A. (10 45.020.249.76)</v>
          </cell>
          <cell r="B284" t="str">
            <v>Manulife Financial Corporation (LH55)</v>
          </cell>
          <cell r="C284" t="str">
            <v>PREMIUMS REINSURANCE CEDED SUBTOTAL - CEDED TOTAL U.S.A. (10 45.020.249.76)</v>
          </cell>
          <cell r="D284">
            <v>1359524</v>
          </cell>
        </row>
        <row r="285">
          <cell r="A285" t="str">
            <v>Manulife Financial Corporation (LH55)PREMIUMS REINSURANCE CEDED SUBTOTAL - CEDED TOTAL EUROPE (10 45.020.249.84)</v>
          </cell>
          <cell r="B285" t="str">
            <v>Manulife Financial Corporation (LH55)</v>
          </cell>
          <cell r="C285" t="str">
            <v>PREMIUMS REINSURANCE CEDED SUBTOTAL - CEDED TOTAL EUROPE (10 45.020.249.84)</v>
          </cell>
          <cell r="D285">
            <v>1</v>
          </cell>
        </row>
        <row r="286">
          <cell r="A286" t="str">
            <v>Manulife Financial Corporation (LH55)PREMIUMS REINSURANCE CEDED SUBTOTAL - CEDED TOTAL ASIA/OTHER (10 45.020.249.89)</v>
          </cell>
          <cell r="B286" t="str">
            <v>Manulife Financial Corporation (LH55)</v>
          </cell>
          <cell r="C286" t="str">
            <v>PREMIUMS REINSURANCE CEDED SUBTOTAL - CEDED TOTAL ASIA/OTHER (10 45.020.249.89)</v>
          </cell>
          <cell r="D286">
            <v>288832</v>
          </cell>
        </row>
        <row r="287">
          <cell r="A287" t="str">
            <v>Order of Italo-Canadians (The) (J110)PREMIUMS DIRECT SUBTOTAL - DIRECT NON-PARTICIPATING TOTAL NON-PAR (10 45.010.049.41)</v>
          </cell>
          <cell r="B287" t="str">
            <v>Order of Italo-Canadians (The) (J110)</v>
          </cell>
          <cell r="C287" t="str">
            <v>PREMIUMS DIRECT SUBTOTAL - DIRECT NON-PARTICIPATING TOTAL NON-PAR (10 45.010.049.41)</v>
          </cell>
          <cell r="D287">
            <v>27</v>
          </cell>
        </row>
        <row r="288">
          <cell r="A288" t="str">
            <v>Penncorp Life Insurance Company (F347)PREMIUMS DIRECT SUBTOTAL - DIRECT NON-PARTICIPATING ANNUITY INDIVIDUAL (10 45.010.049.11)</v>
          </cell>
          <cell r="B288" t="str">
            <v>Penncorp Life Insurance Company (F347)</v>
          </cell>
          <cell r="C288" t="str">
            <v>PREMIUMS DIRECT SUBTOTAL - DIRECT NON-PARTICIPATING ANNUITY INDIVIDUAL (10 45.010.049.11)</v>
          </cell>
          <cell r="D288">
            <v>54</v>
          </cell>
        </row>
        <row r="289">
          <cell r="A289" t="str">
            <v>Penncorp Life Insurance Company (F347)PREMIUMS DIRECT SUBTOTAL - DIRECT NON-PARTICIPATING TOTAL NON-PAR (10 45.010.049.41)</v>
          </cell>
          <cell r="B289" t="str">
            <v>Penncorp Life Insurance Company (F347)</v>
          </cell>
          <cell r="C289" t="str">
            <v>PREMIUMS DIRECT SUBTOTAL - DIRECT NON-PARTICIPATING TOTAL NON-PAR (10 45.010.049.41)</v>
          </cell>
          <cell r="D289">
            <v>76412</v>
          </cell>
        </row>
        <row r="290">
          <cell r="A290" t="str">
            <v>Penncorp Life Insurance Company (F347)PREMIUMS REINSURANCE ASSUMED SUBTOTAL - ASSUMED NON-PARTICIPATING ANNUITY INDIVIDUAL (10 45.010.149.11)</v>
          </cell>
          <cell r="B290" t="str">
            <v>Penncorp Life Insurance Company (F347)</v>
          </cell>
          <cell r="C290" t="str">
            <v>PREMIUMS REINSURANCE ASSUMED SUBTOTAL - ASSUMED NON-PARTICIPATING ANNUITY INDIVIDUAL (10 45.010.149.11)</v>
          </cell>
          <cell r="D290">
            <v>674</v>
          </cell>
        </row>
        <row r="291">
          <cell r="A291" t="str">
            <v>Penncorp Life Insurance Company (F347)PREMIUMS REINSURANCE ASSUMED SUBTOTAL - ASSUMED NON-PARTICIPATING TOTAL NON-PAR (10 45.010.149.41)</v>
          </cell>
          <cell r="B291" t="str">
            <v>Penncorp Life Insurance Company (F347)</v>
          </cell>
          <cell r="C291" t="str">
            <v>PREMIUMS REINSURANCE ASSUMED SUBTOTAL - ASSUMED NON-PARTICIPATING TOTAL NON-PAR (10 45.010.149.41)</v>
          </cell>
          <cell r="D291">
            <v>3005</v>
          </cell>
        </row>
        <row r="292">
          <cell r="A292" t="str">
            <v>Penncorp Life Insurance Company (F347)PREMIUMS REINSURANCE CEDED SUBTOTAL - CEDED NON-PARTICIPATING TOTAL NON-PAR (10 45.010.249.41)</v>
          </cell>
          <cell r="B292" t="str">
            <v>Penncorp Life Insurance Company (F347)</v>
          </cell>
          <cell r="C292" t="str">
            <v>PREMIUMS REINSURANCE CEDED SUBTOTAL - CEDED NON-PARTICIPATING TOTAL NON-PAR (10 45.010.249.41)</v>
          </cell>
          <cell r="D292">
            <v>1404</v>
          </cell>
        </row>
        <row r="293">
          <cell r="A293" t="str">
            <v>Primerica Life Insurance Company of Canada (F362)PREMIUMS DIRECT SUBTOTAL - DIRECT NON-PARTICIPATING ANNUITY INDIVIDUAL (10 45.010.049.11)</v>
          </cell>
          <cell r="B293" t="str">
            <v>Primerica Life Insurance Company of Canada (F362)</v>
          </cell>
          <cell r="C293" t="str">
            <v>PREMIUMS DIRECT SUBTOTAL - DIRECT NON-PARTICIPATING ANNUITY INDIVIDUAL (10 45.010.049.11)</v>
          </cell>
          <cell r="D293">
            <v>7</v>
          </cell>
        </row>
        <row r="294">
          <cell r="A294" t="str">
            <v>Primerica Life Insurance Company of Canada (F362)PREMIUMS DIRECT SUBTOTAL - DIRECT NON-PARTICIPATING TOTAL NON-PAR (10 45.010.049.41)</v>
          </cell>
          <cell r="B294" t="str">
            <v>Primerica Life Insurance Company of Canada (F362)</v>
          </cell>
          <cell r="C294" t="str">
            <v>PREMIUMS DIRECT SUBTOTAL - DIRECT NON-PARTICIPATING TOTAL NON-PAR (10 45.010.049.41)</v>
          </cell>
          <cell r="D294">
            <v>240897</v>
          </cell>
        </row>
        <row r="295">
          <cell r="A295" t="str">
            <v>Primerica Life Insurance Company of Canada (F362)PREMIUMS REINSURANCE CEDED SUBTOTAL - CEDED NON-PARTICIPATING TOTAL NON-PAR (10 45.010.249.41)</v>
          </cell>
          <cell r="B295" t="str">
            <v>Primerica Life Insurance Company of Canada (F362)</v>
          </cell>
          <cell r="C295" t="str">
            <v>PREMIUMS REINSURANCE CEDED SUBTOTAL - CEDED NON-PARTICIPATING TOTAL NON-PAR (10 45.010.249.41)</v>
          </cell>
          <cell r="D295">
            <v>171455</v>
          </cell>
        </row>
        <row r="296">
          <cell r="A296" t="str">
            <v>RBC Life Insurance Company (F247)PREMIUMS DIRECT SUBTOTAL - DIRECT NON-PARTICIPATING ANNUITY INDIVIDUAL (10 45.010.049.11)</v>
          </cell>
          <cell r="B296" t="str">
            <v>RBC Life Insurance Company (F247)</v>
          </cell>
          <cell r="C296" t="str">
            <v>PREMIUMS DIRECT SUBTOTAL - DIRECT NON-PARTICIPATING ANNUITY INDIVIDUAL (10 45.010.049.11)</v>
          </cell>
          <cell r="D296">
            <v>4478</v>
          </cell>
        </row>
        <row r="297">
          <cell r="A297" t="str">
            <v>RBC Life Insurance Company (F247)PREMIUMS DIRECT SUBTOTAL - DIRECT NON-PARTICIPATING ANNUITY GROUP (10 45.010.049.12)</v>
          </cell>
          <cell r="B297" t="str">
            <v>RBC Life Insurance Company (F247)</v>
          </cell>
          <cell r="C297" t="str">
            <v>PREMIUMS DIRECT SUBTOTAL - DIRECT NON-PARTICIPATING ANNUITY GROUP (10 45.010.049.12)</v>
          </cell>
          <cell r="D297">
            <v>11</v>
          </cell>
        </row>
        <row r="298">
          <cell r="A298" t="str">
            <v>RBC Life Insurance Company (F247)PREMIUMS DIRECT SUBTOTAL - DIRECT NON-PARTICIPATING TOTAL NON-PAR (10 45.010.049.41)</v>
          </cell>
          <cell r="B298" t="str">
            <v>RBC Life Insurance Company (F247)</v>
          </cell>
          <cell r="C298" t="str">
            <v>PREMIUMS DIRECT SUBTOTAL - DIRECT NON-PARTICIPATING TOTAL NON-PAR (10 45.010.049.41)</v>
          </cell>
          <cell r="D298">
            <v>1260665</v>
          </cell>
        </row>
        <row r="299">
          <cell r="A299" t="str">
            <v>RBC Life Insurance Company (F247)PREMIUMS DIRECT SUBTOTAL - DIRECT TOTAL PAR (10 45.010.049.51)</v>
          </cell>
          <cell r="B299" t="str">
            <v>RBC Life Insurance Company (F247)</v>
          </cell>
          <cell r="C299" t="str">
            <v>PREMIUMS DIRECT SUBTOTAL - DIRECT TOTAL PAR (10 45.010.049.51)</v>
          </cell>
          <cell r="D299">
            <v>8363</v>
          </cell>
        </row>
        <row r="300">
          <cell r="A300" t="str">
            <v>RBC Life Insurance Company (F247)PREMIUMS REINSURANCE CEDED SUBTOTAL - CEDED NON-PARTICIPATING TOTAL NON-PAR (10 45.010.249.41)</v>
          </cell>
          <cell r="B300" t="str">
            <v>RBC Life Insurance Company (F247)</v>
          </cell>
          <cell r="C300" t="str">
            <v>PREMIUMS REINSURANCE CEDED SUBTOTAL - CEDED NON-PARTICIPATING TOTAL NON-PAR (10 45.010.249.41)</v>
          </cell>
          <cell r="D300">
            <v>159634</v>
          </cell>
        </row>
        <row r="301">
          <cell r="A301" t="str">
            <v>RBC Life Insurance Company (F247)PREMIUMS REINSURANCE CEDED SUBTOTAL - CEDED TOTAL PAR (10 45.010.249.51)</v>
          </cell>
          <cell r="B301" t="str">
            <v>RBC Life Insurance Company (F247)</v>
          </cell>
          <cell r="C301" t="str">
            <v>PREMIUMS REINSURANCE CEDED SUBTOTAL - CEDED TOTAL PAR (10 45.010.249.51)</v>
          </cell>
          <cell r="D301">
            <v>417</v>
          </cell>
        </row>
        <row r="302">
          <cell r="A302" t="str">
            <v>Reliable Life Insurance Company (F367)PREMIUMS DIRECT SUBTOTAL - DIRECT NON-PARTICIPATING TOTAL NON-PAR (10 45.010.049.41)</v>
          </cell>
          <cell r="B302" t="str">
            <v>Reliable Life Insurance Company (F367)</v>
          </cell>
          <cell r="C302" t="str">
            <v>PREMIUMS DIRECT SUBTOTAL - DIRECT NON-PARTICIPATING TOTAL NON-PAR (10 45.010.049.41)</v>
          </cell>
          <cell r="D302">
            <v>62744</v>
          </cell>
        </row>
        <row r="303">
          <cell r="A303" t="str">
            <v>Reliable Life Insurance Company (F367)PREMIUMS REINSURANCE CEDED SUBTOTAL - CEDED NON-PARTICIPATING TOTAL NON-PAR (10 45.010.249.41)</v>
          </cell>
          <cell r="B303" t="str">
            <v>Reliable Life Insurance Company (F367)</v>
          </cell>
          <cell r="C303" t="str">
            <v>PREMIUMS REINSURANCE CEDED SUBTOTAL - CEDED NON-PARTICIPATING TOTAL NON-PAR (10 45.010.249.41)</v>
          </cell>
          <cell r="D303">
            <v>10791</v>
          </cell>
        </row>
        <row r="304">
          <cell r="A304" t="str">
            <v>RGA Life Reinsurance Company of Canada (F212)PREMIUMS REINSURANCE ASSUMED SUBTOTAL - ASSUMED NON-PARTICIPATING ANNUITY INDIVIDUAL (10 45.010.149.11)</v>
          </cell>
          <cell r="B304" t="str">
            <v>RGA Life Reinsurance Company of Canada (F212)</v>
          </cell>
          <cell r="C304" t="str">
            <v>PREMIUMS REINSURANCE ASSUMED SUBTOTAL - ASSUMED NON-PARTICIPATING ANNUITY INDIVIDUAL (10 45.010.149.11)</v>
          </cell>
          <cell r="D304">
            <v>259</v>
          </cell>
        </row>
        <row r="305">
          <cell r="A305" t="str">
            <v>RGA Life Reinsurance Company of Canada (F212)PREMIUMS REINSURANCE ASSUMED SUBTOTAL - ASSUMED NON-PARTICIPATING ANNUITY GROUP (10 45.010.149.12)</v>
          </cell>
          <cell r="B305" t="str">
            <v>RGA Life Reinsurance Company of Canada (F212)</v>
          </cell>
          <cell r="C305" t="str">
            <v>PREMIUMS REINSURANCE ASSUMED SUBTOTAL - ASSUMED NON-PARTICIPATING ANNUITY GROUP (10 45.010.149.12)</v>
          </cell>
          <cell r="D305">
            <v>20225</v>
          </cell>
        </row>
        <row r="306">
          <cell r="A306" t="str">
            <v>RGA Life Reinsurance Company of Canada (F212)PREMIUMS REINSURANCE ASSUMED SUBTOTAL - ASSUMED NON-PARTICIPATING TOTAL NON-PAR (10 45.010.149.41)</v>
          </cell>
          <cell r="B306" t="str">
            <v>RGA Life Reinsurance Company of Canada (F212)</v>
          </cell>
          <cell r="C306" t="str">
            <v>PREMIUMS REINSURANCE ASSUMED SUBTOTAL - ASSUMED NON-PARTICIPATING TOTAL NON-PAR (10 45.010.149.41)</v>
          </cell>
          <cell r="D306">
            <v>799814</v>
          </cell>
        </row>
        <row r="307">
          <cell r="A307" t="str">
            <v>RGA Life Reinsurance Company of Canada (F212)PREMIUMS REINSURANCE CEDED SUBTOTAL - CEDED NON-PARTICIPATING ANNUITY INDIVIDUAL (10 45.010.249.11)</v>
          </cell>
          <cell r="B307" t="str">
            <v>RGA Life Reinsurance Company of Canada (F212)</v>
          </cell>
          <cell r="C307" t="str">
            <v>PREMIUMS REINSURANCE CEDED SUBTOTAL - CEDED NON-PARTICIPATING ANNUITY INDIVIDUAL (10 45.010.249.11)</v>
          </cell>
          <cell r="D307">
            <v>196</v>
          </cell>
        </row>
        <row r="308">
          <cell r="A308" t="str">
            <v>RGA Life Reinsurance Company of Canada (F212)PREMIUMS REINSURANCE CEDED SUBTOTAL - CEDED NON-PARTICIPATING TOTAL NON-PAR (10 45.010.249.41)</v>
          </cell>
          <cell r="B308" t="str">
            <v>RGA Life Reinsurance Company of Canada (F212)</v>
          </cell>
          <cell r="C308" t="str">
            <v>PREMIUMS REINSURANCE CEDED SUBTOTAL - CEDED NON-PARTICIPATING TOTAL NON-PAR (10 45.010.249.41)</v>
          </cell>
          <cell r="D308">
            <v>643327</v>
          </cell>
        </row>
        <row r="309">
          <cell r="A309" t="str">
            <v>RGA Life Reinsurance Company of Canada (F212)PREMIUMS REINSURANCE ASSUMED SUBTOTAL - ASSUMED TOTAL ASIA/OTHER (10 45.020.149.89)</v>
          </cell>
          <cell r="B309" t="str">
            <v>RGA Life Reinsurance Company of Canada (F212)</v>
          </cell>
          <cell r="C309" t="str">
            <v>PREMIUMS REINSURANCE ASSUMED SUBTOTAL - ASSUMED TOTAL ASIA/OTHER (10 45.020.149.89)</v>
          </cell>
          <cell r="D309">
            <v>1808</v>
          </cell>
        </row>
        <row r="310">
          <cell r="A310" t="str">
            <v>RGA Life Reinsurance Company of Canada (F212)PREMIUMS REINSURANCE CEDED SUBTOTAL - CEDED TOTAL ASIA/OTHER (10 45.020.249.89)</v>
          </cell>
          <cell r="B310" t="str">
            <v>RGA Life Reinsurance Company of Canada (F212)</v>
          </cell>
          <cell r="C310" t="str">
            <v>PREMIUMS REINSURANCE CEDED SUBTOTAL - CEDED TOTAL ASIA/OTHER (10 45.020.249.89)</v>
          </cell>
          <cell r="D310">
            <v>1808</v>
          </cell>
        </row>
        <row r="311">
          <cell r="A311" t="str">
            <v>Scotia Life Insurance Company (F206)PREMIUMS DIRECT SUBTOTAL - DIRECT NON-PARTICIPATING TOTAL NON-PAR (10 45.010.049.41)</v>
          </cell>
          <cell r="B311" t="str">
            <v>Scotia Life Insurance Company (F206)</v>
          </cell>
          <cell r="C311" t="str">
            <v>PREMIUMS DIRECT SUBTOTAL - DIRECT NON-PARTICIPATING TOTAL NON-PAR (10 45.010.049.41)</v>
          </cell>
          <cell r="D311">
            <v>44328</v>
          </cell>
        </row>
        <row r="312">
          <cell r="A312" t="str">
            <v>Scotia Life Insurance Company (F206)PREMIUMS REINSURANCE CEDED SUBTOTAL - CEDED NON-PARTICIPATING TOTAL NON-PAR (10 45.010.249.41)</v>
          </cell>
          <cell r="B312" t="str">
            <v>Scotia Life Insurance Company (F206)</v>
          </cell>
          <cell r="C312" t="str">
            <v>PREMIUMS REINSURANCE CEDED SUBTOTAL - CEDED NON-PARTICIPATING TOTAL NON-PAR (10 45.010.249.41)</v>
          </cell>
          <cell r="D312">
            <v>3702</v>
          </cell>
        </row>
        <row r="313">
          <cell r="A313" t="str">
            <v>Scotia Life Insurance Company (F206)PREMIUMS DIRECT SUBTOTAL - DIRECT TOTAL ASIA/OTHER (10 45.020.049.89)</v>
          </cell>
          <cell r="B313" t="str">
            <v>Scotia Life Insurance Company (F206)</v>
          </cell>
          <cell r="C313" t="str">
            <v>PREMIUMS DIRECT SUBTOTAL - DIRECT TOTAL ASIA/OTHER (10 45.020.049.89)</v>
          </cell>
          <cell r="D313">
            <v>17632</v>
          </cell>
        </row>
        <row r="314">
          <cell r="A314" t="str">
            <v>Scotia Life Insurance Company (F206)PREMIUMS REINSURANCE ASSUMED SUBTOTAL - ASSUMED TOTAL ASIA/OTHER (10 45.020.149.89)</v>
          </cell>
          <cell r="B314" t="str">
            <v>Scotia Life Insurance Company (F206)</v>
          </cell>
          <cell r="C314" t="str">
            <v>PREMIUMS REINSURANCE ASSUMED SUBTOTAL - ASSUMED TOTAL ASIA/OTHER (10 45.020.149.89)</v>
          </cell>
          <cell r="D314">
            <v>1475</v>
          </cell>
        </row>
        <row r="315">
          <cell r="A315" t="str">
            <v>Scotia Life Insurance Company (F206)PREMIUMS REINSURANCE CEDED SUBTOTAL - CEDED TOTAL ASIA/OTHER (10 45.020.249.89)</v>
          </cell>
          <cell r="B315" t="str">
            <v>Scotia Life Insurance Company (F206)</v>
          </cell>
          <cell r="C315" t="str">
            <v>PREMIUMS REINSURANCE CEDED SUBTOTAL - CEDED TOTAL ASIA/OTHER (10 45.020.249.89)</v>
          </cell>
          <cell r="D315">
            <v>14758</v>
          </cell>
        </row>
        <row r="316">
          <cell r="A316" t="str">
            <v>Sons of Scotland Benevolent Association (J120)PREMIUMS DIRECT SUBTOTAL - DIRECT NON-PARTICIPATING TOTAL NON-PAR (10 45.010.049.41)</v>
          </cell>
          <cell r="B316" t="str">
            <v>Sons of Scotland Benevolent Association (J120)</v>
          </cell>
          <cell r="C316" t="str">
            <v>PREMIUMS DIRECT SUBTOTAL - DIRECT NON-PARTICIPATING TOTAL NON-PAR (10 45.010.049.41)</v>
          </cell>
          <cell r="D316">
            <v>1667</v>
          </cell>
        </row>
        <row r="317">
          <cell r="A317" t="str">
            <v>Standard Life Assurance Company of Canada (The) (F375)PREMIUMS DIRECT SUBTOTAL - DIRECT NON-PARTICIPATING ANNUITY INDIVIDUAL (10 45.010.049.11)</v>
          </cell>
          <cell r="B317" t="str">
            <v>Standard Life Assurance Company of Canada (The) (F375)</v>
          </cell>
          <cell r="C317" t="str">
            <v>PREMIUMS DIRECT SUBTOTAL - DIRECT NON-PARTICIPATING ANNUITY INDIVIDUAL (10 45.010.049.11)</v>
          </cell>
          <cell r="D317">
            <v>60281</v>
          </cell>
        </row>
        <row r="318">
          <cell r="A318" t="str">
            <v>Standard Life Assurance Company of Canada (The) (F375)PREMIUMS DIRECT SUBTOTAL - DIRECT NON-PARTICIPATING ANNUITY GROUP (10 45.010.049.12)</v>
          </cell>
          <cell r="B318" t="str">
            <v>Standard Life Assurance Company of Canada (The) (F375)</v>
          </cell>
          <cell r="C318" t="str">
            <v>PREMIUMS DIRECT SUBTOTAL - DIRECT NON-PARTICIPATING ANNUITY GROUP (10 45.010.049.12)</v>
          </cell>
          <cell r="D318">
            <v>91704</v>
          </cell>
        </row>
        <row r="319">
          <cell r="A319" t="str">
            <v>Standard Life Assurance Company of Canada (The) (F375)PREMIUMS DIRECT SUBTOTAL - DIRECT NON-PARTICIPATING TOTAL NON-PAR (10 45.010.049.41)</v>
          </cell>
          <cell r="B319" t="str">
            <v>Standard Life Assurance Company of Canada (The) (F375)</v>
          </cell>
          <cell r="C319" t="str">
            <v>PREMIUMS DIRECT SUBTOTAL - DIRECT NON-PARTICIPATING TOTAL NON-PAR (10 45.010.049.41)</v>
          </cell>
          <cell r="D319">
            <v>960917</v>
          </cell>
        </row>
        <row r="320">
          <cell r="A320" t="str">
            <v>Standard Life Assurance Company of Canada (The) (F375)PREMIUMS REINSURANCE ASSUMED SUBTOTAL - ASSUMED NON-PARTICIPATING ANNUITY INDIVIDUAL (10 45.010.149.11)</v>
          </cell>
          <cell r="B320" t="str">
            <v>Standard Life Assurance Company of Canada (The) (F375)</v>
          </cell>
          <cell r="C320" t="str">
            <v>PREMIUMS REINSURANCE ASSUMED SUBTOTAL - ASSUMED NON-PARTICIPATING ANNUITY INDIVIDUAL (10 45.010.149.11)</v>
          </cell>
          <cell r="D320">
            <v>19526</v>
          </cell>
        </row>
        <row r="321">
          <cell r="A321" t="str">
            <v>Standard Life Assurance Company of Canada (The) (F375)PREMIUMS REINSURANCE ASSUMED SUBTOTAL - ASSUMED NON-PARTICIPATING ANNUITY GROUP (10 45.010.149.12)</v>
          </cell>
          <cell r="B321" t="str">
            <v>Standard Life Assurance Company of Canada (The) (F375)</v>
          </cell>
          <cell r="C321" t="str">
            <v>PREMIUMS REINSURANCE ASSUMED SUBTOTAL - ASSUMED NON-PARTICIPATING ANNUITY GROUP (10 45.010.149.12)</v>
          </cell>
          <cell r="D321">
            <v>15231</v>
          </cell>
        </row>
        <row r="322">
          <cell r="A322" t="str">
            <v>Standard Life Assurance Company of Canada (The) (F375)PREMIUMS REINSURANCE ASSUMED SUBTOTAL - ASSUMED NON-PARTICIPATING TOTAL NON-PAR (10 45.010.149.41)</v>
          </cell>
          <cell r="B322" t="str">
            <v>Standard Life Assurance Company of Canada (The) (F375)</v>
          </cell>
          <cell r="C322" t="str">
            <v>PREMIUMS REINSURANCE ASSUMED SUBTOTAL - ASSUMED NON-PARTICIPATING TOTAL NON-PAR (10 45.010.149.41)</v>
          </cell>
          <cell r="D322">
            <v>36804</v>
          </cell>
        </row>
        <row r="323">
          <cell r="A323" t="str">
            <v>Standard Life Assurance Company of Canada (The) (F375)PREMIUMS REINSURANCE CEDED SUBTOTAL - CEDED NON-PARTICIPATING TOTAL NON-PAR (10 45.010.249.41)</v>
          </cell>
          <cell r="B323" t="str">
            <v>Standard Life Assurance Company of Canada (The) (F375)</v>
          </cell>
          <cell r="C323" t="str">
            <v>PREMIUMS REINSURANCE CEDED SUBTOTAL - CEDED NON-PARTICIPATING TOTAL NON-PAR (10 45.010.249.41)</v>
          </cell>
          <cell r="D323">
            <v>66819</v>
          </cell>
        </row>
        <row r="324">
          <cell r="A324" t="str">
            <v>Sun Life Assurance Company of Canada (F380)PREMIUMS DIRECT SUBTOTAL - DIRECT NON-PARTICIPATING ANNUITY INDIVIDUAL (10 45.010.049.11)</v>
          </cell>
          <cell r="B324" t="str">
            <v>Sun Life Assurance Company of Canada (F380)</v>
          </cell>
          <cell r="C324" t="str">
            <v>PREMIUMS DIRECT SUBTOTAL - DIRECT NON-PARTICIPATING ANNUITY INDIVIDUAL (10 45.010.049.11)</v>
          </cell>
          <cell r="D324">
            <v>701420</v>
          </cell>
        </row>
        <row r="325">
          <cell r="A325" t="str">
            <v>Sun Life Assurance Company of Canada (F380)PREMIUMS DIRECT SUBTOTAL - DIRECT NON-PARTICIPATING ANNUITY GROUP (10 45.010.049.12)</v>
          </cell>
          <cell r="B325" t="str">
            <v>Sun Life Assurance Company of Canada (F380)</v>
          </cell>
          <cell r="C325" t="str">
            <v>PREMIUMS DIRECT SUBTOTAL - DIRECT NON-PARTICIPATING ANNUITY GROUP (10 45.010.049.12)</v>
          </cell>
          <cell r="D325">
            <v>1129697</v>
          </cell>
        </row>
        <row r="326">
          <cell r="A326" t="str">
            <v>Sun Life Assurance Company of Canada (F380)PREMIUMS DIRECT SUBTOTAL - DIRECT NON-PARTICIPATING TOTAL NON-PAR (10 45.010.049.41)</v>
          </cell>
          <cell r="B326" t="str">
            <v>Sun Life Assurance Company of Canada (F380)</v>
          </cell>
          <cell r="C326" t="str">
            <v>PREMIUMS DIRECT SUBTOTAL - DIRECT NON-PARTICIPATING TOTAL NON-PAR (10 45.010.049.41)</v>
          </cell>
          <cell r="D326">
            <v>7403292</v>
          </cell>
        </row>
        <row r="327">
          <cell r="A327" t="str">
            <v>Sun Life Assurance Company of Canada (F380)PREMIUMS DIRECT SUBTOTAL - DIRECT TOTAL PAR (10 45.010.049.51)</v>
          </cell>
          <cell r="B327" t="str">
            <v>Sun Life Assurance Company of Canada (F380)</v>
          </cell>
          <cell r="C327" t="str">
            <v>PREMIUMS DIRECT SUBTOTAL - DIRECT TOTAL PAR (10 45.010.049.51)</v>
          </cell>
          <cell r="D327">
            <v>1047092</v>
          </cell>
        </row>
        <row r="328">
          <cell r="A328" t="str">
            <v>Sun Life Assurance Company of Canada (F380)PREMIUMS REINSURANCE ASSUMED SUBTOTAL - ASSUMED NON-PARTICIPATING ANNUITY INDIVIDUAL (10 45.010.149.11)</v>
          </cell>
          <cell r="B328" t="str">
            <v>Sun Life Assurance Company of Canada (F380)</v>
          </cell>
          <cell r="C328" t="str">
            <v>PREMIUMS REINSURANCE ASSUMED SUBTOTAL - ASSUMED NON-PARTICIPATING ANNUITY INDIVIDUAL (10 45.010.149.11)</v>
          </cell>
          <cell r="D328">
            <v>311</v>
          </cell>
        </row>
        <row r="329">
          <cell r="A329" t="str">
            <v>Sun Life Assurance Company of Canada (F380)PREMIUMS REINSURANCE ASSUMED SUBTOTAL - ASSUMED NON-PARTICIPATING TOTAL NON-PAR (10 45.010.149.41)</v>
          </cell>
          <cell r="B329" t="str">
            <v>Sun Life Assurance Company of Canada (F380)</v>
          </cell>
          <cell r="C329" t="str">
            <v>PREMIUMS REINSURANCE ASSUMED SUBTOTAL - ASSUMED NON-PARTICIPATING TOTAL NON-PAR (10 45.010.149.41)</v>
          </cell>
          <cell r="D329">
            <v>670</v>
          </cell>
        </row>
        <row r="330">
          <cell r="A330" t="str">
            <v>Sun Life Assurance Company of Canada (F380)PREMIUMS REINSURANCE CEDED SUBTOTAL - CEDED NON-PARTICIPATING TOTAL NON-PAR (10 45.010.249.41)</v>
          </cell>
          <cell r="B330" t="str">
            <v>Sun Life Assurance Company of Canada (F380)</v>
          </cell>
          <cell r="C330" t="str">
            <v>PREMIUMS REINSURANCE CEDED SUBTOTAL - CEDED NON-PARTICIPATING TOTAL NON-PAR (10 45.010.249.41)</v>
          </cell>
          <cell r="D330">
            <v>4479208</v>
          </cell>
        </row>
        <row r="331">
          <cell r="A331" t="str">
            <v>Sun Life Assurance Company of Canada (F380)PREMIUMS REINSURANCE CEDED SUBTOTAL - CEDED TOTAL PAR (10 45.010.249.51)</v>
          </cell>
          <cell r="B331" t="str">
            <v>Sun Life Assurance Company of Canada (F380)</v>
          </cell>
          <cell r="C331" t="str">
            <v>PREMIUMS REINSURANCE CEDED SUBTOTAL - CEDED TOTAL PAR (10 45.010.249.51)</v>
          </cell>
          <cell r="D331">
            <v>67931</v>
          </cell>
        </row>
        <row r="332">
          <cell r="A332" t="str">
            <v>Sun Life Assurance Company of Canada (F380)PREMIUMS DIRECT SUBTOTAL - DIRECT U.S.A. NON-PARTICIPATING TOTAL NON-PAR (10 45.020.049.41)</v>
          </cell>
          <cell r="B332" t="str">
            <v>Sun Life Assurance Company of Canada (F380)</v>
          </cell>
          <cell r="C332" t="str">
            <v>PREMIUMS DIRECT SUBTOTAL - DIRECT U.S.A. NON-PARTICIPATING TOTAL NON-PAR (10 45.020.049.41)</v>
          </cell>
          <cell r="D332">
            <v>2512888</v>
          </cell>
        </row>
        <row r="333">
          <cell r="A333" t="str">
            <v>Sun Life Assurance Company of Canada (F380)PREMIUMS DIRECT SUBTOTAL - DIRECT U.S.A. TOTAL PAR (10 45.020.049.51)</v>
          </cell>
          <cell r="B333" t="str">
            <v>Sun Life Assurance Company of Canada (F380)</v>
          </cell>
          <cell r="C333" t="str">
            <v>PREMIUMS DIRECT SUBTOTAL - DIRECT U.S.A. TOTAL PAR (10 45.020.049.51)</v>
          </cell>
          <cell r="D333">
            <v>280898</v>
          </cell>
        </row>
        <row r="334">
          <cell r="A334" t="str">
            <v>Sun Life Assurance Company of Canada (F380)PREMIUMS DIRECT SUBTOTAL - DIRECT TOTAL U.S.A. (10 45.020.049.76)</v>
          </cell>
          <cell r="B334" t="str">
            <v>Sun Life Assurance Company of Canada (F380)</v>
          </cell>
          <cell r="C334" t="str">
            <v>PREMIUMS DIRECT SUBTOTAL - DIRECT TOTAL U.S.A. (10 45.020.049.76)</v>
          </cell>
          <cell r="D334">
            <v>2793786</v>
          </cell>
        </row>
        <row r="335">
          <cell r="A335" t="str">
            <v>Sun Life Assurance Company of Canada (F380)PREMIUMS DIRECT SUBTOTAL - DIRECT TOTAL EUROPE (10 45.020.049.84)</v>
          </cell>
          <cell r="B335" t="str">
            <v>Sun Life Assurance Company of Canada (F380)</v>
          </cell>
          <cell r="C335" t="str">
            <v>PREMIUMS DIRECT SUBTOTAL - DIRECT TOTAL EUROPE (10 45.020.049.84)</v>
          </cell>
          <cell r="D335">
            <v>184303</v>
          </cell>
        </row>
        <row r="336">
          <cell r="A336" t="str">
            <v>Sun Life Assurance Company of Canada (F380)PREMIUMS DIRECT SUBTOTAL - DIRECT TOTAL ASIA/OTHER (10 45.020.049.89)</v>
          </cell>
          <cell r="B336" t="str">
            <v>Sun Life Assurance Company of Canada (F380)</v>
          </cell>
          <cell r="C336" t="str">
            <v>PREMIUMS DIRECT SUBTOTAL - DIRECT TOTAL ASIA/OTHER (10 45.020.049.89)</v>
          </cell>
          <cell r="D336">
            <v>1485576</v>
          </cell>
        </row>
        <row r="337">
          <cell r="A337" t="str">
            <v>Sun Life Assurance Company of Canada (F380)PREMIUMS REINSURANCE ASSUMED SUBTOTAL - ASSUMED U.S.A. NON-PARTICIPATING TOTAL NON-PAR (10 45.020.149.41)</v>
          </cell>
          <cell r="B337" t="str">
            <v>Sun Life Assurance Company of Canada (F380)</v>
          </cell>
          <cell r="C337" t="str">
            <v>PREMIUMS REINSURANCE ASSUMED SUBTOTAL - ASSUMED U.S.A. NON-PARTICIPATING TOTAL NON-PAR (10 45.020.149.41)</v>
          </cell>
          <cell r="D337">
            <v>94840</v>
          </cell>
        </row>
        <row r="338">
          <cell r="A338" t="str">
            <v>Sun Life Assurance Company of Canada (F380)PREMIUMS REINSURANCE ASSUMED SUBTOTAL - ASSUMED TOTAL U.S.A. (10 45.020.149.76)</v>
          </cell>
          <cell r="B338" t="str">
            <v>Sun Life Assurance Company of Canada (F380)</v>
          </cell>
          <cell r="C338" t="str">
            <v>PREMIUMS REINSURANCE ASSUMED SUBTOTAL - ASSUMED TOTAL U.S.A. (10 45.020.149.76)</v>
          </cell>
          <cell r="D338">
            <v>94840</v>
          </cell>
        </row>
        <row r="339">
          <cell r="A339" t="str">
            <v>Sun Life Assurance Company of Canada (F380)PREMIUMS REINSURANCE ASSUMED SUBTOTAL - ASSUMED TOTAL EUROPE (10 45.020.149.84)</v>
          </cell>
          <cell r="B339" t="str">
            <v>Sun Life Assurance Company of Canada (F380)</v>
          </cell>
          <cell r="C339" t="str">
            <v>PREMIUMS REINSURANCE ASSUMED SUBTOTAL - ASSUMED TOTAL EUROPE (10 45.020.149.84)</v>
          </cell>
          <cell r="D339">
            <v>-813</v>
          </cell>
        </row>
        <row r="340">
          <cell r="A340" t="str">
            <v>Sun Life Assurance Company of Canada (F380)PREMIUMS REINSURANCE ASSUMED SUBTOTAL - ASSUMED TOTAL ASIA/OTHER (10 45.020.149.89)</v>
          </cell>
          <cell r="B340" t="str">
            <v>Sun Life Assurance Company of Canada (F380)</v>
          </cell>
          <cell r="C340" t="str">
            <v>PREMIUMS REINSURANCE ASSUMED SUBTOTAL - ASSUMED TOTAL ASIA/OTHER (10 45.020.149.89)</v>
          </cell>
          <cell r="D340">
            <v>5447</v>
          </cell>
        </row>
        <row r="341">
          <cell r="A341" t="str">
            <v>Sun Life Assurance Company of Canada (F380)PREMIUMS REINSURANCE CEDED SUBTOTAL - CEDED U.S.A. NON-PARTICIPATING TOTAL NON-PAR (10 45.020.249.41)</v>
          </cell>
          <cell r="B341" t="str">
            <v>Sun Life Assurance Company of Canada (F380)</v>
          </cell>
          <cell r="C341" t="str">
            <v>PREMIUMS REINSURANCE CEDED SUBTOTAL - CEDED U.S.A. NON-PARTICIPATING TOTAL NON-PAR (10 45.020.249.41)</v>
          </cell>
          <cell r="D341">
            <v>393777</v>
          </cell>
        </row>
        <row r="342">
          <cell r="A342" t="str">
            <v>Sun Life Assurance Company of Canada (F380)PREMIUMS REINSURANCE CEDED SUBTOTAL - CEDED U.S.A. TOTAL PAR (10 45.020.249.51)</v>
          </cell>
          <cell r="B342" t="str">
            <v>Sun Life Assurance Company of Canada (F380)</v>
          </cell>
          <cell r="C342" t="str">
            <v>PREMIUMS REINSURANCE CEDED SUBTOTAL - CEDED U.S.A. TOTAL PAR (10 45.020.249.51)</v>
          </cell>
          <cell r="D342">
            <v>82276</v>
          </cell>
        </row>
        <row r="343">
          <cell r="A343" t="str">
            <v>Sun Life Assurance Company of Canada (F380)PREMIUMS REINSURANCE CEDED SUBTOTAL - CEDED TOTAL U.S.A. (10 45.020.249.76)</v>
          </cell>
          <cell r="B343" t="str">
            <v>Sun Life Assurance Company of Canada (F380)</v>
          </cell>
          <cell r="C343" t="str">
            <v>PREMIUMS REINSURANCE CEDED SUBTOTAL - CEDED TOTAL U.S.A. (10 45.020.249.76)</v>
          </cell>
          <cell r="D343">
            <v>476053</v>
          </cell>
        </row>
        <row r="344">
          <cell r="A344" t="str">
            <v>Sun Life Assurance Company of Canada (F380)PREMIUMS REINSURANCE CEDED SUBTOTAL - CEDED TOTAL EUROPE (10 45.020.249.84)</v>
          </cell>
          <cell r="B344" t="str">
            <v>Sun Life Assurance Company of Canada (F380)</v>
          </cell>
          <cell r="C344" t="str">
            <v>PREMIUMS REINSURANCE CEDED SUBTOTAL - CEDED TOTAL EUROPE (10 45.020.249.84)</v>
          </cell>
          <cell r="D344">
            <v>170908</v>
          </cell>
        </row>
        <row r="345">
          <cell r="A345" t="str">
            <v>Sun Life Assurance Company of Canada (F380)PREMIUMS REINSURANCE CEDED SUBTOTAL - CEDED TOTAL ASIA/OTHER (10 45.020.249.89)</v>
          </cell>
          <cell r="B345" t="str">
            <v>Sun Life Assurance Company of Canada (F380)</v>
          </cell>
          <cell r="C345" t="str">
            <v>PREMIUMS REINSURANCE CEDED SUBTOTAL - CEDED TOTAL ASIA/OTHER (10 45.020.249.89)</v>
          </cell>
          <cell r="D345">
            <v>-70282</v>
          </cell>
        </row>
        <row r="346">
          <cell r="A346" t="str">
            <v>Sun Life Financial Inc. (LH80)PREMIUMS DIRECT SUBTOTAL - DIRECT NON-PARTICIPATING ANNUITY INDIVIDUAL (10 45.010.049.11)</v>
          </cell>
          <cell r="B346" t="str">
            <v>Sun Life Financial Inc. (LH80)</v>
          </cell>
          <cell r="C346" t="str">
            <v>PREMIUMS DIRECT SUBTOTAL - DIRECT NON-PARTICIPATING ANNUITY INDIVIDUAL (10 45.010.049.11)</v>
          </cell>
          <cell r="D346">
            <v>701731</v>
          </cell>
        </row>
        <row r="347">
          <cell r="A347" t="str">
            <v>Sun Life Financial Inc. (LH80)PREMIUMS DIRECT SUBTOTAL - DIRECT NON-PARTICIPATING ANNUITY GROUP (10 45.010.049.12)</v>
          </cell>
          <cell r="B347" t="str">
            <v>Sun Life Financial Inc. (LH80)</v>
          </cell>
          <cell r="C347" t="str">
            <v>PREMIUMS DIRECT SUBTOTAL - DIRECT NON-PARTICIPATING ANNUITY GROUP (10 45.010.049.12)</v>
          </cell>
          <cell r="D347">
            <v>1129697</v>
          </cell>
        </row>
        <row r="348">
          <cell r="A348" t="str">
            <v>Sun Life Financial Inc. (LH80)PREMIUMS DIRECT SUBTOTAL - DIRECT NON-PARTICIPATING TOTAL NON-PAR (10 45.010.049.41)</v>
          </cell>
          <cell r="B348" t="str">
            <v>Sun Life Financial Inc. (LH80)</v>
          </cell>
          <cell r="C348" t="str">
            <v>PREMIUMS DIRECT SUBTOTAL - DIRECT NON-PARTICIPATING TOTAL NON-PAR (10 45.010.049.41)</v>
          </cell>
          <cell r="D348">
            <v>7403962</v>
          </cell>
        </row>
        <row r="349">
          <cell r="A349" t="str">
            <v>Sun Life Financial Inc. (LH80)PREMIUMS DIRECT SUBTOTAL - DIRECT TOTAL PAR (10 45.010.049.51)</v>
          </cell>
          <cell r="B349" t="str">
            <v>Sun Life Financial Inc. (LH80)</v>
          </cell>
          <cell r="C349" t="str">
            <v>PREMIUMS DIRECT SUBTOTAL - DIRECT TOTAL PAR (10 45.010.049.51)</v>
          </cell>
          <cell r="D349">
            <v>1047092</v>
          </cell>
        </row>
        <row r="350">
          <cell r="A350" t="str">
            <v>Sun Life Financial Inc. (LH80)PREMIUMS REINSURANCE CEDED SUBTOTAL - CEDED NON-PARTICIPATING TOTAL NON-PAR (10 45.010.249.41)</v>
          </cell>
          <cell r="B350" t="str">
            <v>Sun Life Financial Inc. (LH80)</v>
          </cell>
          <cell r="C350" t="str">
            <v>PREMIUMS REINSURANCE CEDED SUBTOTAL - CEDED NON-PARTICIPATING TOTAL NON-PAR (10 45.010.249.41)</v>
          </cell>
          <cell r="D350">
            <v>4479208</v>
          </cell>
        </row>
        <row r="351">
          <cell r="A351" t="str">
            <v>Sun Life Financial Inc. (LH80)PREMIUMS REINSURANCE CEDED SUBTOTAL - CEDED TOTAL PAR (10 45.010.249.51)</v>
          </cell>
          <cell r="B351" t="str">
            <v>Sun Life Financial Inc. (LH80)</v>
          </cell>
          <cell r="C351" t="str">
            <v>PREMIUMS REINSURANCE CEDED SUBTOTAL - CEDED TOTAL PAR (10 45.010.249.51)</v>
          </cell>
          <cell r="D351">
            <v>67931</v>
          </cell>
        </row>
        <row r="352">
          <cell r="A352" t="str">
            <v>Sun Life Financial Inc. (LH80)PREMIUMS DIRECT SUBTOTAL - DIRECT U.S.A. NON-PARTICIPATING ANNUITY INDIVIDUAL (10 45.020.049.11)</v>
          </cell>
          <cell r="B352" t="str">
            <v>Sun Life Financial Inc. (LH80)</v>
          </cell>
          <cell r="C352" t="str">
            <v>PREMIUMS DIRECT SUBTOTAL - DIRECT U.S.A. NON-PARTICIPATING ANNUITY INDIVIDUAL (10 45.020.049.11)</v>
          </cell>
          <cell r="D352">
            <v>95142</v>
          </cell>
        </row>
        <row r="353">
          <cell r="A353" t="str">
            <v>Sun Life Financial Inc. (LH80)PREMIUMS DIRECT SUBTOTAL - DIRECT U.S.A. NON-PARTICIPATING ANNUITY GROUP (10 45.020.049.12)</v>
          </cell>
          <cell r="B353" t="str">
            <v>Sun Life Financial Inc. (LH80)</v>
          </cell>
          <cell r="C353" t="str">
            <v>PREMIUMS DIRECT SUBTOTAL - DIRECT U.S.A. NON-PARTICIPATING ANNUITY GROUP (10 45.020.049.12)</v>
          </cell>
          <cell r="D353">
            <v>682148</v>
          </cell>
        </row>
        <row r="354">
          <cell r="A354" t="str">
            <v>Sun Life Financial Inc. (LH80)PREMIUMS DIRECT SUBTOTAL - DIRECT U.S.A. NON-PARTICIPATING TOTAL NON-PAR (10 45.020.049.41)</v>
          </cell>
          <cell r="B354" t="str">
            <v>Sun Life Financial Inc. (LH80)</v>
          </cell>
          <cell r="C354" t="str">
            <v>PREMIUMS DIRECT SUBTOTAL - DIRECT U.S.A. NON-PARTICIPATING TOTAL NON-PAR (10 45.020.049.41)</v>
          </cell>
          <cell r="D354">
            <v>3688342</v>
          </cell>
        </row>
        <row r="355">
          <cell r="A355" t="str">
            <v>Sun Life Financial Inc. (LH80)PREMIUMS DIRECT SUBTOTAL - DIRECT U.S.A. TOTAL PAR (10 45.020.049.51)</v>
          </cell>
          <cell r="B355" t="str">
            <v>Sun Life Financial Inc. (LH80)</v>
          </cell>
          <cell r="C355" t="str">
            <v>PREMIUMS DIRECT SUBTOTAL - DIRECT U.S.A. TOTAL PAR (10 45.020.049.51)</v>
          </cell>
          <cell r="D355">
            <v>280898</v>
          </cell>
        </row>
        <row r="356">
          <cell r="A356" t="str">
            <v>Sun Life Financial Inc. (LH80)PREMIUMS DIRECT SUBTOTAL - DIRECT TOTAL U.S.A. (10 45.020.049.76)</v>
          </cell>
          <cell r="B356" t="str">
            <v>Sun Life Financial Inc. (LH80)</v>
          </cell>
          <cell r="C356" t="str">
            <v>PREMIUMS DIRECT SUBTOTAL - DIRECT TOTAL U.S.A. (10 45.020.049.76)</v>
          </cell>
          <cell r="D356">
            <v>3969240</v>
          </cell>
        </row>
        <row r="357">
          <cell r="A357" t="str">
            <v>Sun Life Financial Inc. (LH80)PREMIUMS DIRECT SUBTOTAL - DIRECT TOTAL EUROPE (10 45.020.049.84)</v>
          </cell>
          <cell r="B357" t="str">
            <v>Sun Life Financial Inc. (LH80)</v>
          </cell>
          <cell r="C357" t="str">
            <v>PREMIUMS DIRECT SUBTOTAL - DIRECT TOTAL EUROPE (10 45.020.049.84)</v>
          </cell>
          <cell r="D357">
            <v>183490</v>
          </cell>
        </row>
        <row r="358">
          <cell r="A358" t="str">
            <v>Sun Life Financial Inc. (LH80)PREMIUMS DIRECT SUBTOTAL - DIRECT TOTAL ASIA/OTHER (10 45.020.049.89)</v>
          </cell>
          <cell r="B358" t="str">
            <v>Sun Life Financial Inc. (LH80)</v>
          </cell>
          <cell r="C358" t="str">
            <v>PREMIUMS DIRECT SUBTOTAL - DIRECT TOTAL ASIA/OTHER (10 45.020.049.89)</v>
          </cell>
          <cell r="D358">
            <v>1528026</v>
          </cell>
        </row>
        <row r="359">
          <cell r="A359" t="str">
            <v>Sun Life Financial Inc. (LH80)PREMIUMS REINSURANCE CEDED SUBTOTAL - CEDED U.S.A. NON-PARTICIPATING ANNUITY INDIVIDUAL (10 45.020.249.11)</v>
          </cell>
          <cell r="B359" t="str">
            <v>Sun Life Financial Inc. (LH80)</v>
          </cell>
          <cell r="C359" t="str">
            <v>PREMIUMS REINSURANCE CEDED SUBTOTAL - CEDED U.S.A. NON-PARTICIPATING ANNUITY INDIVIDUAL (10 45.020.249.11)</v>
          </cell>
          <cell r="D359">
            <v>431</v>
          </cell>
        </row>
        <row r="360">
          <cell r="A360" t="str">
            <v>Sun Life Financial Inc. (LH80)PREMIUMS REINSURANCE CEDED SUBTOTAL - CEDED U.S.A. NON-PARTICIPATING ANNUITY GROUP (10 45.020.249.12)</v>
          </cell>
          <cell r="B360" t="str">
            <v>Sun Life Financial Inc. (LH80)</v>
          </cell>
          <cell r="C360" t="str">
            <v>PREMIUMS REINSURANCE CEDED SUBTOTAL - CEDED U.S.A. NON-PARTICIPATING ANNUITY GROUP (10 45.020.249.12)</v>
          </cell>
          <cell r="D360">
            <v>2614</v>
          </cell>
        </row>
        <row r="361">
          <cell r="A361" t="str">
            <v>Sun Life Financial Inc. (LH80)PREMIUMS REINSURANCE CEDED SUBTOTAL - CEDED U.S.A. NON-PARTICIPATING TOTAL NON-PAR (10 45.020.249.41)</v>
          </cell>
          <cell r="B361" t="str">
            <v>Sun Life Financial Inc. (LH80)</v>
          </cell>
          <cell r="C361" t="str">
            <v>PREMIUMS REINSURANCE CEDED SUBTOTAL - CEDED U.S.A. NON-PARTICIPATING TOTAL NON-PAR (10 45.020.249.41)</v>
          </cell>
          <cell r="D361">
            <v>277196</v>
          </cell>
        </row>
        <row r="362">
          <cell r="A362" t="str">
            <v>Sun Life Financial Inc. (LH80)PREMIUMS REINSURANCE CEDED SUBTOTAL - CEDED U.S.A. TOTAL PAR (10 45.020.249.51)</v>
          </cell>
          <cell r="B362" t="str">
            <v>Sun Life Financial Inc. (LH80)</v>
          </cell>
          <cell r="C362" t="str">
            <v>PREMIUMS REINSURANCE CEDED SUBTOTAL - CEDED U.S.A. TOTAL PAR (10 45.020.249.51)</v>
          </cell>
          <cell r="D362">
            <v>82276</v>
          </cell>
        </row>
        <row r="363">
          <cell r="A363" t="str">
            <v>Sun Life Financial Inc. (LH80)PREMIUMS REINSURANCE CEDED SUBTOTAL - CEDED TOTAL U.S.A. (10 45.020.249.76)</v>
          </cell>
          <cell r="B363" t="str">
            <v>Sun Life Financial Inc. (LH80)</v>
          </cell>
          <cell r="C363" t="str">
            <v>PREMIUMS REINSURANCE CEDED SUBTOTAL - CEDED TOTAL U.S.A. (10 45.020.249.76)</v>
          </cell>
          <cell r="D363">
            <v>359472</v>
          </cell>
        </row>
        <row r="364">
          <cell r="A364" t="str">
            <v>Sun Life Financial Inc. (LH80)PREMIUMS REINSURANCE CEDED SUBTOTAL - CEDED TOTAL EUROPE (10 45.020.249.84)</v>
          </cell>
          <cell r="B364" t="str">
            <v>Sun Life Financial Inc. (LH80)</v>
          </cell>
          <cell r="C364" t="str">
            <v>PREMIUMS REINSURANCE CEDED SUBTOTAL - CEDED TOTAL EUROPE (10 45.020.249.84)</v>
          </cell>
          <cell r="D364">
            <v>170908</v>
          </cell>
        </row>
        <row r="365">
          <cell r="A365" t="str">
            <v>Sun Life Financial Inc. (LH80)PREMIUMS REINSURANCE CEDED SUBTOTAL - CEDED TOTAL ASIA/OTHER (10 45.020.249.89)</v>
          </cell>
          <cell r="B365" t="str">
            <v>Sun Life Financial Inc. (LH80)</v>
          </cell>
          <cell r="C365" t="str">
            <v>PREMIUMS REINSURANCE CEDED SUBTOTAL - CEDED TOTAL ASIA/OTHER (10 45.020.249.89)</v>
          </cell>
          <cell r="D365">
            <v>-70281</v>
          </cell>
        </row>
        <row r="366">
          <cell r="A366" t="str">
            <v>Sun Life Insurance (Canada) Limited (F381)PREMIUMS DIRECT SUBTOTAL - DIRECT NON-PARTICIPATING ANNUITY INDIVIDUAL (10 45.010.049.11)</v>
          </cell>
          <cell r="B366" t="str">
            <v>Sun Life Insurance (Canada) Limited (F381)</v>
          </cell>
          <cell r="C366" t="str">
            <v>PREMIUMS DIRECT SUBTOTAL - DIRECT NON-PARTICIPATING ANNUITY INDIVIDUAL (10 45.010.049.11)</v>
          </cell>
          <cell r="D366">
            <v>100047</v>
          </cell>
        </row>
        <row r="367">
          <cell r="A367" t="str">
            <v>Sun Life Insurance (Canada) Limited (F381)PREMIUMS DIRECT SUBTOTAL - DIRECT NON-PARTICIPATING TOTAL NON-PAR (10 45.010.049.41)</v>
          </cell>
          <cell r="B367" t="str">
            <v>Sun Life Insurance (Canada) Limited (F381)</v>
          </cell>
          <cell r="C367" t="str">
            <v>PREMIUMS DIRECT SUBTOTAL - DIRECT NON-PARTICIPATING TOTAL NON-PAR (10 45.010.049.41)</v>
          </cell>
          <cell r="D367">
            <v>100047</v>
          </cell>
        </row>
        <row r="368">
          <cell r="A368" t="str">
            <v>Sun Life Insurance (Canada) Limited (F381)PREMIUMS REINSURANCE ASSUMED SUBTOTAL - ASSUMED NON-PARTICIPATING ANNUITY INDIVIDUAL (10 45.010.149.11)</v>
          </cell>
          <cell r="B368" t="str">
            <v>Sun Life Insurance (Canada) Limited (F381)</v>
          </cell>
          <cell r="C368" t="str">
            <v>PREMIUMS REINSURANCE ASSUMED SUBTOTAL - ASSUMED NON-PARTICIPATING ANNUITY INDIVIDUAL (10 45.010.149.11)</v>
          </cell>
          <cell r="D368">
            <v>325135</v>
          </cell>
        </row>
        <row r="369">
          <cell r="A369" t="str">
            <v>Sun Life Insurance (Canada) Limited (F381)PREMIUMS REINSURANCE ASSUMED SUBTOTAL - ASSUMED NON-PARTICIPATING ANNUITY GROUP (10 45.010.149.12)</v>
          </cell>
          <cell r="B369" t="str">
            <v>Sun Life Insurance (Canada) Limited (F381)</v>
          </cell>
          <cell r="C369" t="str">
            <v>PREMIUMS REINSURANCE ASSUMED SUBTOTAL - ASSUMED NON-PARTICIPATING ANNUITY GROUP (10 45.010.149.12)</v>
          </cell>
          <cell r="D369">
            <v>744658</v>
          </cell>
        </row>
        <row r="370">
          <cell r="A370" t="str">
            <v>Sun Life Insurance (Canada) Limited (F381)PREMIUMS REINSURANCE ASSUMED SUBTOTAL - ASSUMED NON-PARTICIPATING TOTAL NON-PAR (10 45.010.149.41)</v>
          </cell>
          <cell r="B370" t="str">
            <v>Sun Life Insurance (Canada) Limited (F381)</v>
          </cell>
          <cell r="C370" t="str">
            <v>PREMIUMS REINSURANCE ASSUMED SUBTOTAL - ASSUMED NON-PARTICIPATING TOTAL NON-PAR (10 45.010.149.41)</v>
          </cell>
          <cell r="D370">
            <v>1439387</v>
          </cell>
        </row>
        <row r="371">
          <cell r="A371" t="str">
            <v>TD Life Insurance Company (F383)PREMIUMS DIRECT SUBTOTAL - DIRECT NON-PARTICIPATING TOTAL NON-PAR (10 45.010.049.41)</v>
          </cell>
          <cell r="B371" t="str">
            <v>TD Life Insurance Company (F383)</v>
          </cell>
          <cell r="C371" t="str">
            <v>PREMIUMS DIRECT SUBTOTAL - DIRECT NON-PARTICIPATING TOTAL NON-PAR (10 45.010.049.41)</v>
          </cell>
          <cell r="D371">
            <v>72696</v>
          </cell>
        </row>
        <row r="372">
          <cell r="A372" t="str">
            <v>TD Life Insurance Company (F383)PREMIUMS REINSURANCE CEDED SUBTOTAL - CEDED NON-PARTICIPATING TOTAL NON-PAR (10 45.010.249.41)</v>
          </cell>
          <cell r="B372" t="str">
            <v>TD Life Insurance Company (F383)</v>
          </cell>
          <cell r="C372" t="str">
            <v>PREMIUMS REINSURANCE CEDED SUBTOTAL - CEDED NON-PARTICIPATING TOTAL NON-PAR (10 45.010.249.41)</v>
          </cell>
          <cell r="D372">
            <v>17517</v>
          </cell>
        </row>
        <row r="373">
          <cell r="A373" t="str">
            <v>Teachers Life Insurance Society (Fraternal) (J125)PREMIUMS DIRECT SUBTOTAL - DIRECT NON-PARTICIPATING TOTAL NON-PAR (10 45.010.049.41)</v>
          </cell>
          <cell r="B373" t="str">
            <v>Teachers Life Insurance Society (Fraternal) (J125)</v>
          </cell>
          <cell r="C373" t="str">
            <v>PREMIUMS DIRECT SUBTOTAL - DIRECT NON-PARTICIPATING TOTAL NON-PAR (10 45.010.049.41)</v>
          </cell>
          <cell r="D373">
            <v>9586</v>
          </cell>
        </row>
        <row r="374">
          <cell r="A374" t="str">
            <v>Teachers Life Insurance Society (Fraternal) (J125)PREMIUMS REINSURANCE CEDED SUBTOTAL - CEDED NON-PARTICIPATING TOTAL NON-PAR (10 45.010.249.41)</v>
          </cell>
          <cell r="B374" t="str">
            <v>Teachers Life Insurance Society (Fraternal) (J125)</v>
          </cell>
          <cell r="C374" t="str">
            <v>PREMIUMS REINSURANCE CEDED SUBTOTAL - CEDED NON-PARTICIPATING TOTAL NON-PAR (10 45.010.249.41)</v>
          </cell>
          <cell r="D374">
            <v>195</v>
          </cell>
        </row>
        <row r="375">
          <cell r="A375" t="str">
            <v>Transamerica Life Canada (F345)PREMIUMS DIRECT SUBTOTAL - DIRECT NON-PARTICIPATING ANNUITY INDIVIDUAL (10 45.010.049.11)</v>
          </cell>
          <cell r="B375" t="str">
            <v>Transamerica Life Canada (F345)</v>
          </cell>
          <cell r="C375" t="str">
            <v>PREMIUMS DIRECT SUBTOTAL - DIRECT NON-PARTICIPATING ANNUITY INDIVIDUAL (10 45.010.049.11)</v>
          </cell>
          <cell r="D375">
            <v>30222</v>
          </cell>
        </row>
        <row r="376">
          <cell r="A376" t="str">
            <v>Transamerica Life Canada (F345)PREMIUMS DIRECT SUBTOTAL - DIRECT NON-PARTICIPATING TOTAL NON-PAR (10 45.010.049.41)</v>
          </cell>
          <cell r="B376" t="str">
            <v>Transamerica Life Canada (F345)</v>
          </cell>
          <cell r="C376" t="str">
            <v>PREMIUMS DIRECT SUBTOTAL - DIRECT NON-PARTICIPATING TOTAL NON-PAR (10 45.010.049.41)</v>
          </cell>
          <cell r="D376">
            <v>705411</v>
          </cell>
        </row>
        <row r="377">
          <cell r="A377" t="str">
            <v>Transamerica Life Canada (F345)PREMIUMS DIRECT SUBTOTAL - DIRECT TOTAL PAR (10 45.010.049.51)</v>
          </cell>
          <cell r="B377" t="str">
            <v>Transamerica Life Canada (F345)</v>
          </cell>
          <cell r="C377" t="str">
            <v>PREMIUMS DIRECT SUBTOTAL - DIRECT TOTAL PAR (10 45.010.049.51)</v>
          </cell>
          <cell r="D377">
            <v>310</v>
          </cell>
        </row>
        <row r="378">
          <cell r="A378" t="str">
            <v>Transamerica Life Canada (F345)PREMIUMS REINSURANCE CEDED SUBTOTAL - CEDED NON-PARTICIPATING TOTAL NON-PAR (10 45.010.249.41)</v>
          </cell>
          <cell r="B378" t="str">
            <v>Transamerica Life Canada (F345)</v>
          </cell>
          <cell r="C378" t="str">
            <v>PREMIUMS REINSURANCE CEDED SUBTOTAL - CEDED NON-PARTICIPATING TOTAL NON-PAR (10 45.010.249.41)</v>
          </cell>
          <cell r="D378">
            <v>381692</v>
          </cell>
        </row>
        <row r="379">
          <cell r="A379" t="str">
            <v>Ukrainian Fraternal Society of Canada (J130)PREMIUMS DIRECT SUBTOTAL - DIRECT NON-PARTICIPATING TOTAL NON-PAR (10 45.010.049.41)</v>
          </cell>
          <cell r="B379" t="str">
            <v>Ukrainian Fraternal Society of Canada (J130)</v>
          </cell>
          <cell r="C379" t="str">
            <v>PREMIUMS DIRECT SUBTOTAL - DIRECT NON-PARTICIPATING TOTAL NON-PAR (10 45.010.049.41)</v>
          </cell>
          <cell r="D379">
            <v>145</v>
          </cell>
        </row>
        <row r="380">
          <cell r="A380" t="str">
            <v>Wawanesa Life Insurance Company (The) (F410)PREMIUMS DIRECT SUBTOTAL - DIRECT NON-PARTICIPATING ANNUITY INDIVIDUAL (10 45.010.049.11)</v>
          </cell>
          <cell r="B380" t="str">
            <v>Wawanesa Life Insurance Company (The) (F410)</v>
          </cell>
          <cell r="C380" t="str">
            <v>PREMIUMS DIRECT SUBTOTAL - DIRECT NON-PARTICIPATING ANNUITY INDIVIDUAL (10 45.010.049.11)</v>
          </cell>
          <cell r="D380">
            <v>27341</v>
          </cell>
        </row>
        <row r="381">
          <cell r="A381" t="str">
            <v>Wawanesa Life Insurance Company (The) (F410)PREMIUMS DIRECT SUBTOTAL - DIRECT NON-PARTICIPATING TOTAL NON-PAR (10 45.010.049.41)</v>
          </cell>
          <cell r="B381" t="str">
            <v>Wawanesa Life Insurance Company (The) (F410)</v>
          </cell>
          <cell r="C381" t="str">
            <v>PREMIUMS DIRECT SUBTOTAL - DIRECT NON-PARTICIPATING TOTAL NON-PAR (10 45.010.049.41)</v>
          </cell>
          <cell r="D381">
            <v>97889</v>
          </cell>
        </row>
        <row r="382">
          <cell r="A382" t="str">
            <v>Wawanesa Life Insurance Company (The) (F410)PREMIUMS DIRECT SUBTOTAL - DIRECT TOTAL PAR (10 45.010.049.51)</v>
          </cell>
          <cell r="B382" t="str">
            <v>Wawanesa Life Insurance Company (The) (F410)</v>
          </cell>
          <cell r="C382" t="str">
            <v>PREMIUMS DIRECT SUBTOTAL - DIRECT TOTAL PAR (10 45.010.049.51)</v>
          </cell>
          <cell r="D382">
            <v>23564</v>
          </cell>
        </row>
        <row r="383">
          <cell r="A383" t="str">
            <v>Wawanesa Life Insurance Company (The) (F410)PREMIUMS REINSURANCE CEDED SUBTOTAL - CEDED NON-PARTICIPATING TOTAL NON-PAR (10 45.010.249.41)</v>
          </cell>
          <cell r="B383" t="str">
            <v>Wawanesa Life Insurance Company (The) (F410)</v>
          </cell>
          <cell r="C383" t="str">
            <v>PREMIUMS REINSURANCE CEDED SUBTOTAL - CEDED NON-PARTICIPATING TOTAL NON-PAR (10 45.010.249.41)</v>
          </cell>
          <cell r="D383">
            <v>13909</v>
          </cell>
        </row>
        <row r="384">
          <cell r="A384" t="str">
            <v>Wawanesa Life Insurance Company (The) (F410)PREMIUMS REINSURANCE CEDED SUBTOTAL - CEDED TOTAL PAR (10 45.010.249.51)</v>
          </cell>
          <cell r="B384" t="str">
            <v>Wawanesa Life Insurance Company (The) (F410)</v>
          </cell>
          <cell r="C384" t="str">
            <v>PREMIUMS REINSURANCE CEDED SUBTOTAL - CEDED TOTAL PAR (10 45.010.249.51)</v>
          </cell>
          <cell r="D384">
            <v>1213</v>
          </cell>
        </row>
        <row r="385">
          <cell r="A385" t="str">
            <v>Western Life Assurance Company (F196)PREMIUMS DIRECT SUBTOTAL - DIRECT NON-PARTICIPATING ANNUITY INDIVIDUAL (10 45.010.049.11)</v>
          </cell>
          <cell r="B385" t="str">
            <v>Western Life Assurance Company (F196)</v>
          </cell>
          <cell r="C385" t="str">
            <v>PREMIUMS DIRECT SUBTOTAL - DIRECT NON-PARTICIPATING ANNUITY INDIVIDUAL (10 45.010.049.11)</v>
          </cell>
          <cell r="D385">
            <v>1</v>
          </cell>
        </row>
        <row r="386">
          <cell r="A386" t="str">
            <v>Western Life Assurance Company (F196)PREMIUMS DIRECT SUBTOTAL - DIRECT NON-PARTICIPATING TOTAL NON-PAR (10 45.010.049.41)</v>
          </cell>
          <cell r="B386" t="str">
            <v>Western Life Assurance Company (F196)</v>
          </cell>
          <cell r="C386" t="str">
            <v>PREMIUMS DIRECT SUBTOTAL - DIRECT NON-PARTICIPATING TOTAL NON-PAR (10 45.010.049.41)</v>
          </cell>
          <cell r="D386">
            <v>87233</v>
          </cell>
        </row>
        <row r="387">
          <cell r="A387" t="str">
            <v>Western Life Assurance Company (F196)PREMIUMS REINSURANCE ASSUMED SUBTOTAL - ASSUMED NON-PARTICIPATING TOTAL NON-PAR (10 45.010.149.41)</v>
          </cell>
          <cell r="B387" t="str">
            <v>Western Life Assurance Company (F196)</v>
          </cell>
          <cell r="C387" t="str">
            <v>PREMIUMS REINSURANCE ASSUMED SUBTOTAL - ASSUMED NON-PARTICIPATING TOTAL NON-PAR (10 45.010.149.41)</v>
          </cell>
          <cell r="D387">
            <v>183</v>
          </cell>
        </row>
        <row r="388">
          <cell r="A388" t="str">
            <v>Western Life Assurance Company (F196)PREMIUMS REINSURANCE CEDED SUBTOTAL - CEDED NON-PARTICIPATING TOTAL NON-PAR (10 45.010.249.41)</v>
          </cell>
          <cell r="B388" t="str">
            <v>Western Life Assurance Company (F196)</v>
          </cell>
          <cell r="C388" t="str">
            <v>PREMIUMS REINSURANCE CEDED SUBTOTAL - CEDED NON-PARTICIPATING TOTAL NON-PAR (10 45.010.249.41)</v>
          </cell>
          <cell r="D388">
            <v>27099</v>
          </cell>
        </row>
        <row r="389">
          <cell r="A389" t="str">
            <v>Aetna Life Insurance Company (H010)PREMIUMS DIRECT SUBTOTAL - DIRECT NON-PARTICIPATING TOTAL NON-PAR (20 45.010.049.41)</v>
          </cell>
          <cell r="B389" t="str">
            <v>Aetna Life Insurance Company (H010)</v>
          </cell>
          <cell r="C389" t="str">
            <v>PREMIUMS DIRECT SUBTOTAL - DIRECT NON-PARTICIPATING TOTAL NON-PAR (20 45.010.049.41)</v>
          </cell>
          <cell r="D389">
            <v>1583</v>
          </cell>
        </row>
        <row r="390">
          <cell r="A390" t="str">
            <v>Aetna Life Insurance Company (H010)PREMIUMS REINSURANCE ASSUMED SUBTOTAL - ASSUMED NON-PARTICIPATING TOTAL NON-PAR (20 45.010.149.41)</v>
          </cell>
          <cell r="B390" t="str">
            <v>Aetna Life Insurance Company (H010)</v>
          </cell>
          <cell r="C390" t="str">
            <v>PREMIUMS REINSURANCE ASSUMED SUBTOTAL - ASSUMED NON-PARTICIPATING TOTAL NON-PAR (20 45.010.149.41)</v>
          </cell>
          <cell r="D390">
            <v>12</v>
          </cell>
        </row>
        <row r="391">
          <cell r="A391" t="str">
            <v>Allianz Life Insurance Company of North America (H430)PREMIUMS DIRECT SUBTOTAL - DIRECT NON-PARTICIPATING TOTAL NON-PAR (20 45.010.049.41)</v>
          </cell>
          <cell r="B391" t="str">
            <v>Allianz Life Insurance Company of North America (H430)</v>
          </cell>
          <cell r="C391" t="str">
            <v>PREMIUMS DIRECT SUBTOTAL - DIRECT NON-PARTICIPATING TOTAL NON-PAR (20 45.010.049.41)</v>
          </cell>
          <cell r="D391">
            <v>387</v>
          </cell>
        </row>
        <row r="392">
          <cell r="A392" t="str">
            <v>Allianz Life Insurance Company of North America (H430)PREMIUMS REINSURANCE CEDED SUBTOTAL - CEDED NON-PARTICIPATING TOTAL NON-PAR (20 45.010.249.41)</v>
          </cell>
          <cell r="B392" t="str">
            <v>Allianz Life Insurance Company of North America (H430)</v>
          </cell>
          <cell r="C392" t="str">
            <v>PREMIUMS REINSURANCE CEDED SUBTOTAL - CEDED NON-PARTICIPATING TOTAL NON-PAR (20 45.010.249.41)</v>
          </cell>
          <cell r="D392">
            <v>34</v>
          </cell>
        </row>
        <row r="393">
          <cell r="A393" t="str">
            <v>American Bankers Life Assurance Company of Florida (H030)PREMIUMS DIRECT SUBTOTAL - DIRECT NON-PARTICIPATING TOTAL NON-PAR (20 45.010.049.41)</v>
          </cell>
          <cell r="B393" t="str">
            <v>American Bankers Life Assurance Company of Florida (H030)</v>
          </cell>
          <cell r="C393" t="str">
            <v>PREMIUMS DIRECT SUBTOTAL - DIRECT NON-PARTICIPATING TOTAL NON-PAR (20 45.010.049.41)</v>
          </cell>
          <cell r="D393">
            <v>296516</v>
          </cell>
        </row>
        <row r="394">
          <cell r="A394" t="str">
            <v>American Bankers Life Assurance Company of Florida (H030)PREMIUMS REINSURANCE ASSUMED SUBTOTAL - ASSUMED NON-PARTICIPATING TOTAL NON-PAR (20 45.010.149.41)</v>
          </cell>
          <cell r="B394" t="str">
            <v>American Bankers Life Assurance Company of Florida (H030)</v>
          </cell>
          <cell r="C394" t="str">
            <v>PREMIUMS REINSURANCE ASSUMED SUBTOTAL - ASSUMED NON-PARTICIPATING TOTAL NON-PAR (20 45.010.149.41)</v>
          </cell>
          <cell r="D394">
            <v>62770</v>
          </cell>
        </row>
        <row r="395">
          <cell r="A395" t="str">
            <v>American Bankers Life Assurance Company of Florida (H030)PREMIUMS REINSURANCE CEDED SUBTOTAL - CEDED NON-PARTICIPATING TOTAL NON-PAR (20 45.010.249.41)</v>
          </cell>
          <cell r="B395" t="str">
            <v>American Bankers Life Assurance Company of Florida (H030)</v>
          </cell>
          <cell r="C395" t="str">
            <v>PREMIUMS REINSURANCE CEDED SUBTOTAL - CEDED NON-PARTICIPATING TOTAL NON-PAR (20 45.010.249.41)</v>
          </cell>
          <cell r="D395">
            <v>308065</v>
          </cell>
        </row>
        <row r="396">
          <cell r="A396" t="str">
            <v>American Health and Life Insurance Company (H056)PREMIUMS DIRECT SUBTOTAL - DIRECT NON-PARTICIPATING TOTAL NON-PAR (20 45.010.049.41)</v>
          </cell>
          <cell r="B396" t="str">
            <v>American Health and Life Insurance Company (H056)</v>
          </cell>
          <cell r="C396" t="str">
            <v>PREMIUMS DIRECT SUBTOTAL - DIRECT NON-PARTICIPATING TOTAL NON-PAR (20 45.010.049.41)</v>
          </cell>
          <cell r="D396">
            <v>12153</v>
          </cell>
        </row>
        <row r="397">
          <cell r="A397" t="str">
            <v>American Health and Life Insurance Company (H056)PREMIUMS REINSURANCE CEDED SUBTOTAL - CEDED NON-PARTICIPATING TOTAL NON-PAR (20 45.010.249.41)</v>
          </cell>
          <cell r="B397" t="str">
            <v>American Health and Life Insurance Company (H056)</v>
          </cell>
          <cell r="C397" t="str">
            <v>PREMIUMS REINSURANCE CEDED SUBTOTAL - CEDED NON-PARTICIPATING TOTAL NON-PAR (20 45.010.249.41)</v>
          </cell>
          <cell r="D397">
            <v>4568</v>
          </cell>
        </row>
        <row r="398">
          <cell r="A398" t="str">
            <v>American Income Life Insurance Company (H042)PREMIUMS DIRECT SUBTOTAL - DIRECT NON-PARTICIPATING TOTAL NON-PAR (20 45.010.049.41)</v>
          </cell>
          <cell r="B398" t="str">
            <v>American Income Life Insurance Company (H042)</v>
          </cell>
          <cell r="C398" t="str">
            <v>PREMIUMS DIRECT SUBTOTAL - DIRECT NON-PARTICIPATING TOTAL NON-PAR (20 45.010.049.41)</v>
          </cell>
          <cell r="D398">
            <v>88258</v>
          </cell>
        </row>
        <row r="399">
          <cell r="A399" t="str">
            <v>American Income Life Insurance Company (H042)PREMIUMS REINSURANCE CEDED SUBTOTAL - CEDED NON-PARTICIPATING TOTAL NON-PAR (20 45.010.249.41)</v>
          </cell>
          <cell r="B399" t="str">
            <v>American Income Life Insurance Company (H042)</v>
          </cell>
          <cell r="C399" t="str">
            <v>PREMIUMS REINSURANCE CEDED SUBTOTAL - CEDED NON-PARTICIPATING TOTAL NON-PAR (20 45.010.249.41)</v>
          </cell>
          <cell r="D399">
            <v>37</v>
          </cell>
        </row>
        <row r="400">
          <cell r="A400" t="str">
            <v>AXA Equitable Life Insurance Company (H180)PREMIUMS DIRECT SUBTOTAL - DIRECT TOTAL PAR (20 45.010.049.51)</v>
          </cell>
          <cell r="B400" t="str">
            <v>AXA Equitable Life Insurance Company (H180)</v>
          </cell>
          <cell r="C400" t="str">
            <v>PREMIUMS DIRECT SUBTOTAL - DIRECT TOTAL PAR (20 45.010.049.51)</v>
          </cell>
          <cell r="D400">
            <v>158</v>
          </cell>
        </row>
        <row r="401">
          <cell r="A401" t="str">
            <v>AXA Equitable Life Insurance Company (H180)PREMIUMS REINSURANCE ASSUMED SUBTOTAL - ASSUMED NON-PARTICIPATING TOTAL NON-PAR (20 45.010.149.41)</v>
          </cell>
          <cell r="B401" t="str">
            <v>AXA Equitable Life Insurance Company (H180)</v>
          </cell>
          <cell r="C401" t="str">
            <v>PREMIUMS REINSURANCE ASSUMED SUBTOTAL - ASSUMED NON-PARTICIPATING TOTAL NON-PAR (20 45.010.149.41)</v>
          </cell>
          <cell r="D401">
            <v>7776</v>
          </cell>
        </row>
        <row r="402">
          <cell r="A402" t="str">
            <v>CMFG Life Insurance Company (H170)PREMIUMS DIRECT SUBTOTAL - DIRECT TOTAL PAR (20 45.010.049.51)</v>
          </cell>
          <cell r="B402" t="str">
            <v>CMFG Life Insurance Company (H170)</v>
          </cell>
          <cell r="C402" t="str">
            <v>PREMIUMS DIRECT SUBTOTAL - DIRECT TOTAL PAR (20 45.010.049.51)</v>
          </cell>
          <cell r="D402">
            <v>218</v>
          </cell>
        </row>
        <row r="403">
          <cell r="A403" t="str">
            <v>COLISEE RE (Life Branch) (H057)PREMIUMS REINSURANCE ASSUMED SUBTOTAL - ASSUMED NON-PARTICIPATING TOTAL NON-PAR (20 45.010.149.41)</v>
          </cell>
          <cell r="B403" t="str">
            <v>COLISEE RE (Life Branch) (H057)</v>
          </cell>
          <cell r="C403" t="str">
            <v>PREMIUMS REINSURANCE ASSUMED SUBTOTAL - ASSUMED NON-PARTICIPATING TOTAL NON-PAR (20 45.010.149.41)</v>
          </cell>
          <cell r="D403">
            <v>1</v>
          </cell>
        </row>
        <row r="404">
          <cell r="A404" t="str">
            <v>Combined Insurance Company of America (H130)PREMIUMS DIRECT SUBTOTAL - DIRECT NON-PARTICIPATING TOTAL NON-PAR (20 45.010.049.41)</v>
          </cell>
          <cell r="B404" t="str">
            <v>Combined Insurance Company of America (H130)</v>
          </cell>
          <cell r="C404" t="str">
            <v>PREMIUMS DIRECT SUBTOTAL - DIRECT NON-PARTICIPATING TOTAL NON-PAR (20 45.010.049.41)</v>
          </cell>
          <cell r="D404">
            <v>231380</v>
          </cell>
        </row>
        <row r="405">
          <cell r="A405" t="str">
            <v>Combined Insurance Company of America (H130)PREMIUMS REINSURANCE CEDED SUBTOTAL - CEDED NON-PARTICIPATING TOTAL NON-PAR (20 45.010.249.41)</v>
          </cell>
          <cell r="B405" t="str">
            <v>Combined Insurance Company of America (H130)</v>
          </cell>
          <cell r="C405" t="str">
            <v>PREMIUMS REINSURANCE CEDED SUBTOTAL - CEDED NON-PARTICIPATING TOTAL NON-PAR (20 45.010.249.41)</v>
          </cell>
          <cell r="D405">
            <v>47555</v>
          </cell>
        </row>
        <row r="406">
          <cell r="A406" t="str">
            <v>Connecticut General Life Insurance Company (H140)PREMIUMS DIRECT SUBTOTAL - DIRECT NON-PARTICIPATING TOTAL NON-PAR (20 45.010.049.41)</v>
          </cell>
          <cell r="B406" t="str">
            <v>Connecticut General Life Insurance Company (H140)</v>
          </cell>
          <cell r="C406" t="str">
            <v>PREMIUMS DIRECT SUBTOTAL - DIRECT NON-PARTICIPATING TOTAL NON-PAR (20 45.010.049.41)</v>
          </cell>
          <cell r="D406">
            <v>3299</v>
          </cell>
        </row>
        <row r="407">
          <cell r="A407" t="str">
            <v>Connecticut General Life Insurance Company (H140)PREMIUMS REINSURANCE ASSUMED SUBTOTAL - ASSUMED NON-PARTICIPATING TOTAL NON-PAR (20 45.010.149.41)</v>
          </cell>
          <cell r="B407" t="str">
            <v>Connecticut General Life Insurance Company (H140)</v>
          </cell>
          <cell r="C407" t="str">
            <v>PREMIUMS REINSURANCE ASSUMED SUBTOTAL - ASSUMED NON-PARTICIPATING TOTAL NON-PAR (20 45.010.149.41)</v>
          </cell>
          <cell r="D407">
            <v>18</v>
          </cell>
        </row>
        <row r="408">
          <cell r="A408" t="str">
            <v>Connecticut General Life Insurance Company (H140)PREMIUMS REINSURANCE CEDED SUBTOTAL - CEDED NON-PARTICIPATING TOTAL NON-PAR (20 45.010.249.41)</v>
          </cell>
          <cell r="B408" t="str">
            <v>Connecticut General Life Insurance Company (H140)</v>
          </cell>
          <cell r="C408" t="str">
            <v>PREMIUMS REINSURANCE CEDED SUBTOTAL - CEDED NON-PARTICIPATING TOTAL NON-PAR (20 45.010.249.41)</v>
          </cell>
          <cell r="D408">
            <v>195</v>
          </cell>
        </row>
        <row r="409">
          <cell r="A409" t="str">
            <v>Croatian Fraternal Union of America (K050)PREMIUMS DIRECT SUBTOTAL - DIRECT NON-PARTICIPATING TOTAL NON-PAR (20 45.010.049.41)</v>
          </cell>
          <cell r="B409" t="str">
            <v>Croatian Fraternal Union of America (K050)</v>
          </cell>
          <cell r="C409" t="str">
            <v>PREMIUMS DIRECT SUBTOTAL - DIRECT NON-PARTICIPATING TOTAL NON-PAR (20 45.010.049.41)</v>
          </cell>
          <cell r="D409">
            <v>428</v>
          </cell>
        </row>
        <row r="410">
          <cell r="A410" t="str">
            <v>Employers Reassurance Corporation (H190)PREMIUMS REINSURANCE ASSUMED SUBTOTAL - ASSUMED NON-PARTICIPATING TOTAL NON-PAR (20 45.010.149.41)</v>
          </cell>
          <cell r="B410" t="str">
            <v>Employers Reassurance Corporation (H190)</v>
          </cell>
          <cell r="C410" t="str">
            <v>PREMIUMS REINSURANCE ASSUMED SUBTOTAL - ASSUMED NON-PARTICIPATING TOTAL NON-PAR (20 45.010.149.41)</v>
          </cell>
          <cell r="D410">
            <v>197460</v>
          </cell>
        </row>
        <row r="411">
          <cell r="A411" t="str">
            <v>Employers Reassurance Corporation (H190)PREMIUMS REINSURANCE CEDED SUBTOTAL - CEDED NON-PARTICIPATING TOTAL NON-PAR (20 45.010.249.41)</v>
          </cell>
          <cell r="B411" t="str">
            <v>Employers Reassurance Corporation (H190)</v>
          </cell>
          <cell r="C411" t="str">
            <v>PREMIUMS REINSURANCE CEDED SUBTOTAL - CEDED NON-PARTICIPATING TOTAL NON-PAR (20 45.010.249.41)</v>
          </cell>
          <cell r="D411">
            <v>5789</v>
          </cell>
        </row>
        <row r="412">
          <cell r="A412" t="str">
            <v>GAN Assurances Vie Compagnie française d'assurances vie mixte (H235)PREMIUMS DIRECT SUBTOTAL - DIRECT NON-PARTICIPATING TOTAL NON-PAR (20 45.010.049.41)</v>
          </cell>
          <cell r="B412" t="str">
            <v>GAN Assurances Vie Compagnie française d'assurances vie mixte (H235)</v>
          </cell>
          <cell r="C412" t="str">
            <v>PREMIUMS DIRECT SUBTOTAL - DIRECT NON-PARTICIPATING TOTAL NON-PAR (20 45.010.049.41)</v>
          </cell>
          <cell r="D412">
            <v>270</v>
          </cell>
        </row>
        <row r="413">
          <cell r="A413" t="str">
            <v>GAN Assurances Vie Compagnie française d'assurances vie mixte (H235)PREMIUMS REINSURANCE CEDED SUBTOTAL - CEDED NON-PARTICIPATING TOTAL NON-PAR (20 45.010.249.41)</v>
          </cell>
          <cell r="B413" t="str">
            <v>GAN Assurances Vie Compagnie française d'assurances vie mixte (H235)</v>
          </cell>
          <cell r="C413" t="str">
            <v>PREMIUMS REINSURANCE CEDED SUBTOTAL - CEDED NON-PARTICIPATING TOTAL NON-PAR (20 45.010.249.41)</v>
          </cell>
          <cell r="D413">
            <v>467</v>
          </cell>
        </row>
        <row r="414">
          <cell r="A414" t="str">
            <v>General American Life Insurance Company (H250)PREMIUMS REINSURANCE ASSUMED SUBTOTAL - ASSUMED NON-PARTICIPATING ANNUITY INDIVIDUAL (20 45.010.149.11)</v>
          </cell>
          <cell r="B414" t="str">
            <v>General American Life Insurance Company (H250)</v>
          </cell>
          <cell r="C414" t="str">
            <v>PREMIUMS REINSURANCE ASSUMED SUBTOTAL - ASSUMED NON-PARTICIPATING ANNUITY INDIVIDUAL (20 45.010.149.11)</v>
          </cell>
          <cell r="D414">
            <v>364</v>
          </cell>
        </row>
        <row r="415">
          <cell r="A415" t="str">
            <v>General American Life Insurance Company (H250)PREMIUMS REINSURANCE ASSUMED SUBTOTAL - ASSUMED NON-PARTICIPATING TOTAL NON-PAR (20 45.010.149.41)</v>
          </cell>
          <cell r="B415" t="str">
            <v>General American Life Insurance Company (H250)</v>
          </cell>
          <cell r="C415" t="str">
            <v>PREMIUMS REINSURANCE ASSUMED SUBTOTAL - ASSUMED NON-PARTICIPATING TOTAL NON-PAR (20 45.010.149.41)</v>
          </cell>
          <cell r="D415">
            <v>242185</v>
          </cell>
        </row>
        <row r="416">
          <cell r="A416" t="str">
            <v>General American Life Insurance Company (H250)PREMIUMS REINSURANCE CEDED SUBTOTAL - CEDED NON-PARTICIPATING ANNUITY INDIVIDUAL (20 45.010.249.11)</v>
          </cell>
          <cell r="B416" t="str">
            <v>General American Life Insurance Company (H250)</v>
          </cell>
          <cell r="C416" t="str">
            <v>PREMIUMS REINSURANCE CEDED SUBTOTAL - CEDED NON-PARTICIPATING ANNUITY INDIVIDUAL (20 45.010.249.11)</v>
          </cell>
          <cell r="D416">
            <v>364</v>
          </cell>
        </row>
        <row r="417">
          <cell r="A417" t="str">
            <v>General American Life Insurance Company (H250)PREMIUMS REINSURANCE CEDED SUBTOTAL - CEDED NON-PARTICIPATING TOTAL NON-PAR (20 45.010.249.41)</v>
          </cell>
          <cell r="B417" t="str">
            <v>General American Life Insurance Company (H250)</v>
          </cell>
          <cell r="C417" t="str">
            <v>PREMIUMS REINSURANCE CEDED SUBTOTAL - CEDED NON-PARTICIPATING TOTAL NON-PAR (20 45.010.249.41)</v>
          </cell>
          <cell r="D417">
            <v>15158</v>
          </cell>
        </row>
        <row r="418">
          <cell r="A418" t="str">
            <v>General Re Life Corporation (H127)PREMIUMS REINSURANCE ASSUMED SUBTOTAL - ASSUMED NON-PARTICIPATING TOTAL NON-PAR (20 45.010.149.41)</v>
          </cell>
          <cell r="B418" t="str">
            <v>General Re Life Corporation (H127)</v>
          </cell>
          <cell r="C418" t="str">
            <v>PREMIUMS REINSURANCE ASSUMED SUBTOTAL - ASSUMED NON-PARTICIPATING TOTAL NON-PAR (20 45.010.149.41)</v>
          </cell>
          <cell r="D418">
            <v>2304</v>
          </cell>
        </row>
        <row r="419">
          <cell r="A419" t="str">
            <v>General Re Life Corporation (H127)PREMIUMS REINSURANCE CEDED SUBTOTAL - CEDED NON-PARTICIPATING TOTAL NON-PAR (20 45.010.249.41)</v>
          </cell>
          <cell r="B419" t="str">
            <v>General Re Life Corporation (H127)</v>
          </cell>
          <cell r="C419" t="str">
            <v>PREMIUMS REINSURANCE CEDED SUBTOTAL - CEDED NON-PARTICIPATING TOTAL NON-PAR (20 45.010.249.41)</v>
          </cell>
          <cell r="D419">
            <v>183</v>
          </cell>
        </row>
        <row r="420">
          <cell r="A420" t="str">
            <v>Gerber Life Insurance Company (H265)PREMIUMS DIRECT SUBTOTAL - DIRECT NON-PARTICIPATING TOTAL NON-PAR (20 45.010.049.41)</v>
          </cell>
          <cell r="B420" t="str">
            <v>Gerber Life Insurance Company (H265)</v>
          </cell>
          <cell r="C420" t="str">
            <v>PREMIUMS DIRECT SUBTOTAL - DIRECT NON-PARTICIPATING TOTAL NON-PAR (20 45.010.049.41)</v>
          </cell>
          <cell r="D420">
            <v>2961</v>
          </cell>
        </row>
        <row r="421">
          <cell r="A421" t="str">
            <v>Gerber Life Insurance Company (H265)PREMIUMS REINSURANCE ASSUMED SUBTOTAL - ASSUMED NON-PARTICIPATING TOTAL NON-PAR (20 45.010.149.41)</v>
          </cell>
          <cell r="B421" t="str">
            <v>Gerber Life Insurance Company (H265)</v>
          </cell>
          <cell r="C421" t="str">
            <v>PREMIUMS REINSURANCE ASSUMED SUBTOTAL - ASSUMED NON-PARTICIPATING TOTAL NON-PAR (20 45.010.149.41)</v>
          </cell>
          <cell r="D421">
            <v>652</v>
          </cell>
        </row>
        <row r="422">
          <cell r="A422" t="str">
            <v>Gerber Life Insurance Company (H265)PREMIUMS REINSURANCE CEDED SUBTOTAL - CEDED NON-PARTICIPATING TOTAL NON-PAR (20 45.010.249.41)</v>
          </cell>
          <cell r="B422" t="str">
            <v>Gerber Life Insurance Company (H265)</v>
          </cell>
          <cell r="C422" t="str">
            <v>PREMIUMS REINSURANCE CEDED SUBTOTAL - CEDED NON-PARTICIPATING TOTAL NON-PAR (20 45.010.249.41)</v>
          </cell>
          <cell r="D422">
            <v>600</v>
          </cell>
        </row>
        <row r="423">
          <cell r="A423" t="str">
            <v>Hartford Life Insurance Company (H280)PREMIUMS REINSURANCE ASSUMED SUBTOTAL - ASSUMED NON-PARTICIPATING TOTAL NON-PAR (20 45.010.149.41)</v>
          </cell>
          <cell r="B423" t="str">
            <v>Hartford Life Insurance Company (H280)</v>
          </cell>
          <cell r="C423" t="str">
            <v>PREMIUMS REINSURANCE ASSUMED SUBTOTAL - ASSUMED NON-PARTICIPATING TOTAL NON-PAR (20 45.010.149.41)</v>
          </cell>
          <cell r="D423">
            <v>2</v>
          </cell>
        </row>
        <row r="424">
          <cell r="A424" t="str">
            <v>Household Life Insurance Company (H282)PREMIUMS DIRECT SUBTOTAL - DIRECT NON-PARTICIPATING TOTAL NON-PAR (20 45.010.049.41)</v>
          </cell>
          <cell r="B424" t="str">
            <v>Household Life Insurance Company (H282)</v>
          </cell>
          <cell r="C424" t="str">
            <v>PREMIUMS DIRECT SUBTOTAL - DIRECT NON-PARTICIPATING TOTAL NON-PAR (20 45.010.049.41)</v>
          </cell>
          <cell r="D424">
            <v>41711</v>
          </cell>
        </row>
        <row r="425">
          <cell r="A425" t="str">
            <v>Household Life Insurance Company (H282)PREMIUMS REINSURANCE CEDED SUBTOTAL - CEDED NON-PARTICIPATING TOTAL NON-PAR (20 45.010.249.41)</v>
          </cell>
          <cell r="B425" t="str">
            <v>Household Life Insurance Company (H282)</v>
          </cell>
          <cell r="C425" t="str">
            <v>PREMIUMS REINSURANCE CEDED SUBTOTAL - CEDED NON-PARTICIPATING TOTAL NON-PAR (20 45.010.249.41)</v>
          </cell>
          <cell r="D425">
            <v>4060</v>
          </cell>
        </row>
        <row r="426">
          <cell r="A426" t="str">
            <v>Knights of Columbus (K100)PREMIUMS DIRECT SUBTOTAL - DIRECT NON-PARTICIPATING ANNUITY INDIVIDUAL (20 45.010.049.11)</v>
          </cell>
          <cell r="B426" t="str">
            <v>Knights of Columbus (K100)</v>
          </cell>
          <cell r="C426" t="str">
            <v>PREMIUMS DIRECT SUBTOTAL - DIRECT NON-PARTICIPATING ANNUITY INDIVIDUAL (20 45.010.049.11)</v>
          </cell>
          <cell r="D426">
            <v>90</v>
          </cell>
        </row>
        <row r="427">
          <cell r="A427" t="str">
            <v>Knights of Columbus (K100)PREMIUMS DIRECT SUBTOTAL - DIRECT NON-PARTICIPATING TOTAL NON-PAR (20 45.010.049.41)</v>
          </cell>
          <cell r="B427" t="str">
            <v>Knights of Columbus (K100)</v>
          </cell>
          <cell r="C427" t="str">
            <v>PREMIUMS DIRECT SUBTOTAL - DIRECT NON-PARTICIPATING TOTAL NON-PAR (20 45.010.049.41)</v>
          </cell>
          <cell r="D427">
            <v>90</v>
          </cell>
        </row>
        <row r="428">
          <cell r="A428" t="str">
            <v>Knights of Columbus (K100)PREMIUMS DIRECT SUBTOTAL - DIRECT TOTAL PAR (20 45.010.049.51)</v>
          </cell>
          <cell r="B428" t="str">
            <v>Knights of Columbus (K100)</v>
          </cell>
          <cell r="C428" t="str">
            <v>PREMIUMS DIRECT SUBTOTAL - DIRECT TOTAL PAR (20 45.010.049.51)</v>
          </cell>
          <cell r="D428">
            <v>168824</v>
          </cell>
        </row>
        <row r="429">
          <cell r="A429" t="str">
            <v>Knights of Columbus (K100)PREMIUMS REINSURANCE CEDED SUBTOTAL - CEDED TOTAL PAR (20 45.010.249.51)</v>
          </cell>
          <cell r="B429" t="str">
            <v>Knights of Columbus (K100)</v>
          </cell>
          <cell r="C429" t="str">
            <v>PREMIUMS REINSURANCE CEDED SUBTOTAL - CEDED TOTAL PAR (20 45.010.249.51)</v>
          </cell>
          <cell r="D429">
            <v>34</v>
          </cell>
        </row>
        <row r="430">
          <cell r="A430" t="str">
            <v>Liberty Life Assurance Company of Boston (H295)PREMIUMS DIRECT SUBTOTAL - DIRECT NON-PARTICIPATING TOTAL NON-PAR (20 45.010.049.41)</v>
          </cell>
          <cell r="B430" t="str">
            <v>Liberty Life Assurance Company of Boston (H295)</v>
          </cell>
          <cell r="C430" t="str">
            <v>PREMIUMS DIRECT SUBTOTAL - DIRECT NON-PARTICIPATING TOTAL NON-PAR (20 45.010.049.41)</v>
          </cell>
          <cell r="D430">
            <v>163</v>
          </cell>
        </row>
        <row r="431">
          <cell r="A431" t="str">
            <v>Life Insurance Company of North America (H300)PREMIUMS DIRECT SUBTOTAL - DIRECT NON-PARTICIPATING TOTAL NON-PAR (20 45.010.049.41)</v>
          </cell>
          <cell r="B431" t="str">
            <v>Life Insurance Company of North America (H300)</v>
          </cell>
          <cell r="C431" t="str">
            <v>PREMIUMS DIRECT SUBTOTAL - DIRECT NON-PARTICIPATING TOTAL NON-PAR (20 45.010.049.41)</v>
          </cell>
          <cell r="D431">
            <v>2784</v>
          </cell>
        </row>
        <row r="432">
          <cell r="A432" t="str">
            <v>Life Insurance Company of North America (H300)PREMIUMS REINSURANCE ASSUMED SUBTOTAL - ASSUMED NON-PARTICIPATING TOTAL NON-PAR (20 45.010.149.41)</v>
          </cell>
          <cell r="B432" t="str">
            <v>Life Insurance Company of North America (H300)</v>
          </cell>
          <cell r="C432" t="str">
            <v>PREMIUMS REINSURANCE ASSUMED SUBTOTAL - ASSUMED NON-PARTICIPATING TOTAL NON-PAR (20 45.010.149.41)</v>
          </cell>
          <cell r="D432">
            <v>74</v>
          </cell>
        </row>
        <row r="433">
          <cell r="A433" t="str">
            <v>Life Insurance Company of North America (H300)PREMIUMS REINSURANCE CEDED SUBTOTAL - CEDED NON-PARTICIPATING TOTAL NON-PAR (20 45.010.249.41)</v>
          </cell>
          <cell r="B433" t="str">
            <v>Life Insurance Company of North America (H300)</v>
          </cell>
          <cell r="C433" t="str">
            <v>PREMIUMS REINSURANCE CEDED SUBTOTAL - CEDED NON-PARTICIPATING TOTAL NON-PAR (20 45.010.249.41)</v>
          </cell>
          <cell r="D433">
            <v>14</v>
          </cell>
        </row>
        <row r="434">
          <cell r="A434" t="str">
            <v>Massachusetts Mutual Life Insurance Company (H340)PREMIUMS DIRECT SUBTOTAL - DIRECT NON-PARTICIPATING TOTAL NON-PAR (20 45.010.049.41)</v>
          </cell>
          <cell r="B434" t="str">
            <v>Massachusetts Mutual Life Insurance Company (H340)</v>
          </cell>
          <cell r="C434" t="str">
            <v>PREMIUMS DIRECT SUBTOTAL - DIRECT NON-PARTICIPATING TOTAL NON-PAR (20 45.010.049.41)</v>
          </cell>
          <cell r="D434">
            <v>22</v>
          </cell>
        </row>
        <row r="435">
          <cell r="A435" t="str">
            <v>Massachusetts Mutual Life Insurance Company (H340)PREMIUMS DIRECT SUBTOTAL - DIRECT TOTAL PAR (20 45.010.049.51)</v>
          </cell>
          <cell r="B435" t="str">
            <v>Massachusetts Mutual Life Insurance Company (H340)</v>
          </cell>
          <cell r="C435" t="str">
            <v>PREMIUMS DIRECT SUBTOTAL - DIRECT TOTAL PAR (20 45.010.049.51)</v>
          </cell>
          <cell r="D435">
            <v>1714</v>
          </cell>
        </row>
        <row r="436">
          <cell r="A436" t="str">
            <v>Munich Reinsurance Company (H370)PREMIUMS REINSURANCE ASSUMED SUBTOTAL - ASSUMED NON-PARTICIPATING TOTAL NON-PAR (20 45.010.149.41)</v>
          </cell>
          <cell r="B436" t="str">
            <v>Munich Reinsurance Company (H370)</v>
          </cell>
          <cell r="C436" t="str">
            <v>PREMIUMS REINSURANCE ASSUMED SUBTOTAL - ASSUMED NON-PARTICIPATING TOTAL NON-PAR (20 45.010.149.41)</v>
          </cell>
          <cell r="D436">
            <v>8962762</v>
          </cell>
        </row>
        <row r="437">
          <cell r="A437" t="str">
            <v>Munich Reinsurance Company (H370)PREMIUMS REINSURANCE CEDED SUBTOTAL - CEDED NON-PARTICIPATING TOTAL NON-PAR (20 45.010.249.41)</v>
          </cell>
          <cell r="B437" t="str">
            <v>Munich Reinsurance Company (H370)</v>
          </cell>
          <cell r="C437" t="str">
            <v>PREMIUMS REINSURANCE CEDED SUBTOTAL - CEDED NON-PARTICIPATING TOTAL NON-PAR (20 45.010.249.41)</v>
          </cell>
          <cell r="D437">
            <v>952002</v>
          </cell>
        </row>
        <row r="438">
          <cell r="A438" t="str">
            <v>New York Life Insurance Company (H420)PREMIUMS DIRECT SUBTOTAL - DIRECT NON-PARTICIPATING TOTAL NON-PAR (20 45.010.049.41)</v>
          </cell>
          <cell r="B438" t="str">
            <v>New York Life Insurance Company (H420)</v>
          </cell>
          <cell r="C438" t="str">
            <v>PREMIUMS DIRECT SUBTOTAL - DIRECT NON-PARTICIPATING TOTAL NON-PAR (20 45.010.049.41)</v>
          </cell>
          <cell r="D438">
            <v>37705</v>
          </cell>
        </row>
        <row r="439">
          <cell r="A439" t="str">
            <v>New York Life Insurance Company (H420)PREMIUMS DIRECT SUBTOTAL - DIRECT TOTAL PAR (20 45.010.049.51)</v>
          </cell>
          <cell r="B439" t="str">
            <v>New York Life Insurance Company (H420)</v>
          </cell>
          <cell r="C439" t="str">
            <v>PREMIUMS DIRECT SUBTOTAL - DIRECT TOTAL PAR (20 45.010.049.51)</v>
          </cell>
          <cell r="D439">
            <v>844</v>
          </cell>
        </row>
        <row r="440">
          <cell r="A440" t="str">
            <v>New York Life Insurance Company (H420)PREMIUMS REINSURANCE ASSUMED SUBTOTAL - ASSUMED NON-PARTICIPATING TOTAL NON-PAR (20 45.010.149.41)</v>
          </cell>
          <cell r="B440" t="str">
            <v>New York Life Insurance Company (H420)</v>
          </cell>
          <cell r="C440" t="str">
            <v>PREMIUMS REINSURANCE ASSUMED SUBTOTAL - ASSUMED NON-PARTICIPATING TOTAL NON-PAR (20 45.010.149.41)</v>
          </cell>
          <cell r="D440">
            <v>205</v>
          </cell>
        </row>
        <row r="441">
          <cell r="A441" t="str">
            <v>New York Life Insurance Company (H420)PREMIUMS REINSURANCE CEDED SUBTOTAL - CEDED NON-PARTICIPATING TOTAL NON-PAR (20 45.010.249.41)</v>
          </cell>
          <cell r="B441" t="str">
            <v>New York Life Insurance Company (H420)</v>
          </cell>
          <cell r="C441" t="str">
            <v>PREMIUMS REINSURANCE CEDED SUBTOTAL - CEDED NON-PARTICIPATING TOTAL NON-PAR (20 45.010.249.41)</v>
          </cell>
          <cell r="D441">
            <v>50</v>
          </cell>
        </row>
        <row r="442">
          <cell r="A442" t="str">
            <v>Order of United Commercial Travelers of America (The) (K180)PREMIUMS DIRECT SUBTOTAL - DIRECT NON-PARTICIPATING TOTAL NON-PAR (20 45.010.049.41)</v>
          </cell>
          <cell r="B442" t="str">
            <v>Order of United Commercial Travelers of America (The) (K180)</v>
          </cell>
          <cell r="C442" t="str">
            <v>PREMIUMS DIRECT SUBTOTAL - DIRECT NON-PARTICIPATING TOTAL NON-PAR (20 45.010.049.41)</v>
          </cell>
          <cell r="D442">
            <v>304</v>
          </cell>
        </row>
        <row r="443">
          <cell r="A443" t="str">
            <v>Partner Reinsurance Company Ltd. (H473)PREMIUMS REINSURANCE ASSUMED SUBTOTAL - ASSUMED NON-PARTICIPATING TOTAL NON-PAR (20 45.010.149.41)</v>
          </cell>
          <cell r="B443" t="str">
            <v>Partner Reinsurance Company Ltd. (H473)</v>
          </cell>
          <cell r="C443" t="str">
            <v>PREMIUMS REINSURANCE ASSUMED SUBTOTAL - ASSUMED NON-PARTICIPATING TOTAL NON-PAR (20 45.010.149.41)</v>
          </cell>
          <cell r="D443">
            <v>52340</v>
          </cell>
        </row>
        <row r="444">
          <cell r="A444" t="str">
            <v>Principal Life Insurance Company (H070)PREMIUMS DIRECT SUBTOTAL - DIRECT NON-PARTICIPATING ANNUITY GROUP (20 45.010.049.12)</v>
          </cell>
          <cell r="B444" t="str">
            <v>Principal Life Insurance Company (H070)</v>
          </cell>
          <cell r="C444" t="str">
            <v>PREMIUMS DIRECT SUBTOTAL - DIRECT NON-PARTICIPATING ANNUITY GROUP (20 45.010.049.12)</v>
          </cell>
          <cell r="D444">
            <v>159</v>
          </cell>
        </row>
        <row r="445">
          <cell r="A445" t="str">
            <v>Principal Life Insurance Company (H070)PREMIUMS DIRECT SUBTOTAL - DIRECT NON-PARTICIPATING TOTAL NON-PAR (20 45.010.049.41)</v>
          </cell>
          <cell r="B445" t="str">
            <v>Principal Life Insurance Company (H070)</v>
          </cell>
          <cell r="C445" t="str">
            <v>PREMIUMS DIRECT SUBTOTAL - DIRECT NON-PARTICIPATING TOTAL NON-PAR (20 45.010.049.41)</v>
          </cell>
          <cell r="D445">
            <v>159</v>
          </cell>
        </row>
        <row r="446">
          <cell r="A446" t="str">
            <v>Principal Life Insurance Company (H070)PREMIUMS DIRECT SUBTOTAL - DIRECT TOTAL PAR (20 45.010.049.51)</v>
          </cell>
          <cell r="B446" t="str">
            <v>Principal Life Insurance Company (H070)</v>
          </cell>
          <cell r="C446" t="str">
            <v>PREMIUMS DIRECT SUBTOTAL - DIRECT TOTAL PAR (20 45.010.049.51)</v>
          </cell>
          <cell r="D446">
            <v>6</v>
          </cell>
        </row>
        <row r="447">
          <cell r="A447" t="str">
            <v>Reassure America Life Insurance Company (H330)PREMIUMS DIRECT SUBTOTAL - DIRECT TOTAL PAR (20 45.010.049.51)</v>
          </cell>
          <cell r="B447" t="str">
            <v>Reassure America Life Insurance Company (H330)</v>
          </cell>
          <cell r="C447" t="str">
            <v>PREMIUMS DIRECT SUBTOTAL - DIRECT TOTAL PAR (20 45.010.049.51)</v>
          </cell>
          <cell r="D447">
            <v>42</v>
          </cell>
        </row>
        <row r="448">
          <cell r="A448" t="str">
            <v>ReliaStar Life Insurance Company (H445)PREMIUMS REINSURANCE ASSUMED SUBTOTAL - ASSUMED NON-PARTICIPATING TOTAL NON-PAR (20 45.010.149.41)</v>
          </cell>
          <cell r="B448" t="str">
            <v>ReliaStar Life Insurance Company (H445)</v>
          </cell>
          <cell r="C448" t="str">
            <v>PREMIUMS REINSURANCE ASSUMED SUBTOTAL - ASSUMED NON-PARTICIPATING TOTAL NON-PAR (20 45.010.149.41)</v>
          </cell>
          <cell r="D448">
            <v>13</v>
          </cell>
        </row>
        <row r="449">
          <cell r="A449" t="str">
            <v>ReliaStar Life Insurance Company (H445)PREMIUMS REINSURANCE CEDED SUBTOTAL - CEDED NON-PARTICIPATING TOTAL NON-PAR (20 45.010.249.41)</v>
          </cell>
          <cell r="B449" t="str">
            <v>ReliaStar Life Insurance Company (H445)</v>
          </cell>
          <cell r="C449" t="str">
            <v>PREMIUMS REINSURANCE CEDED SUBTOTAL - CEDED NON-PARTICIPATING TOTAL NON-PAR (20 45.010.249.41)</v>
          </cell>
          <cell r="D449">
            <v>289</v>
          </cell>
        </row>
        <row r="450">
          <cell r="A450" t="str">
            <v>SCOR Global Life (H552)PREMIUMS REINSURANCE ASSUMED SUBTOTAL - ASSUMED NON-PARTICIPATING TOTAL NON-PAR (20 45.010.149.41)</v>
          </cell>
          <cell r="B450" t="str">
            <v>SCOR Global Life (H552)</v>
          </cell>
          <cell r="C450" t="str">
            <v>PREMIUMS REINSURANCE ASSUMED SUBTOTAL - ASSUMED NON-PARTICIPATING TOTAL NON-PAR (20 45.010.149.41)</v>
          </cell>
          <cell r="D450">
            <v>103772</v>
          </cell>
        </row>
        <row r="451">
          <cell r="A451" t="str">
            <v>SCOR Global Life (H552)PREMIUMS REINSURANCE CEDED SUBTOTAL - CEDED NON-PARTICIPATING TOTAL NON-PAR (20 45.010.249.41)</v>
          </cell>
          <cell r="B451" t="str">
            <v>SCOR Global Life (H552)</v>
          </cell>
          <cell r="C451" t="str">
            <v>PREMIUMS REINSURANCE CEDED SUBTOTAL - CEDED NON-PARTICIPATING TOTAL NON-PAR (20 45.010.249.41)</v>
          </cell>
          <cell r="D451">
            <v>9530</v>
          </cell>
        </row>
        <row r="452">
          <cell r="A452" t="str">
            <v>Standard Life Assurance Limited (H559)PREMIUMS DIRECT SUBTOTAL - DIRECT NON-PARTICIPATING ANNUITY INDIVIDUAL (20 45.010.049.11)</v>
          </cell>
          <cell r="B452" t="str">
            <v>Standard Life Assurance Limited (H559)</v>
          </cell>
          <cell r="C452" t="str">
            <v>PREMIUMS DIRECT SUBTOTAL - DIRECT NON-PARTICIPATING ANNUITY INDIVIDUAL (20 45.010.049.11)</v>
          </cell>
          <cell r="D452">
            <v>19526</v>
          </cell>
        </row>
        <row r="453">
          <cell r="A453" t="str">
            <v>Standard Life Assurance Limited (H559)PREMIUMS DIRECT SUBTOTAL - DIRECT NON-PARTICIPATING ANNUITY GROUP (20 45.010.049.12)</v>
          </cell>
          <cell r="B453" t="str">
            <v>Standard Life Assurance Limited (H559)</v>
          </cell>
          <cell r="C453" t="str">
            <v>PREMIUMS DIRECT SUBTOTAL - DIRECT NON-PARTICIPATING ANNUITY GROUP (20 45.010.049.12)</v>
          </cell>
          <cell r="D453">
            <v>15231</v>
          </cell>
        </row>
        <row r="454">
          <cell r="A454" t="str">
            <v>Standard Life Assurance Limited (H559)PREMIUMS DIRECT SUBTOTAL - DIRECT NON-PARTICIPATING TOTAL NON-PAR (20 45.010.049.41)</v>
          </cell>
          <cell r="B454" t="str">
            <v>Standard Life Assurance Limited (H559)</v>
          </cell>
          <cell r="C454" t="str">
            <v>PREMIUMS DIRECT SUBTOTAL - DIRECT NON-PARTICIPATING TOTAL NON-PAR (20 45.010.049.41)</v>
          </cell>
          <cell r="D454">
            <v>34757</v>
          </cell>
        </row>
        <row r="455">
          <cell r="A455" t="str">
            <v>Standard Life Assurance Limited (H559)PREMIUMS REINSURANCE CEDED SUBTOTAL - CEDED NON-PARTICIPATING ANNUITY INDIVIDUAL (20 45.010.249.11)</v>
          </cell>
          <cell r="B455" t="str">
            <v>Standard Life Assurance Limited (H559)</v>
          </cell>
          <cell r="C455" t="str">
            <v>PREMIUMS REINSURANCE CEDED SUBTOTAL - CEDED NON-PARTICIPATING ANNUITY INDIVIDUAL (20 45.010.249.11)</v>
          </cell>
          <cell r="D455">
            <v>19526</v>
          </cell>
        </row>
        <row r="456">
          <cell r="A456" t="str">
            <v>Standard Life Assurance Limited (H559)PREMIUMS REINSURANCE CEDED SUBTOTAL - CEDED NON-PARTICIPATING ANNUITY GROUP (20 45.010.249.12)</v>
          </cell>
          <cell r="B456" t="str">
            <v>Standard Life Assurance Limited (H559)</v>
          </cell>
          <cell r="C456" t="str">
            <v>PREMIUMS REINSURANCE CEDED SUBTOTAL - CEDED NON-PARTICIPATING ANNUITY GROUP (20 45.010.249.12)</v>
          </cell>
          <cell r="D456">
            <v>15231</v>
          </cell>
        </row>
        <row r="457">
          <cell r="A457" t="str">
            <v>Standard Life Assurance Limited (H559)PREMIUMS REINSURANCE CEDED SUBTOTAL - CEDED NON-PARTICIPATING TOTAL NON-PAR (20 45.010.249.41)</v>
          </cell>
          <cell r="B457" t="str">
            <v>Standard Life Assurance Limited (H559)</v>
          </cell>
          <cell r="C457" t="str">
            <v>PREMIUMS REINSURANCE CEDED SUBTOTAL - CEDED NON-PARTICIPATING TOTAL NON-PAR (20 45.010.249.41)</v>
          </cell>
          <cell r="D457">
            <v>34757</v>
          </cell>
        </row>
        <row r="458">
          <cell r="A458" t="str">
            <v>State Farm International Life Insurance Company Ltd. (H562)PREMIUMS DIRECT SUBTOTAL - DIRECT TOTAL PAR (20 45.010.049.51)</v>
          </cell>
          <cell r="B458" t="str">
            <v>State Farm International Life Insurance Company Ltd. (H562)</v>
          </cell>
          <cell r="C458" t="str">
            <v>PREMIUMS DIRECT SUBTOTAL - DIRECT TOTAL PAR (20 45.010.049.51)</v>
          </cell>
          <cell r="D458">
            <v>130261</v>
          </cell>
        </row>
        <row r="459">
          <cell r="A459" t="str">
            <v>State Farm International Life Insurance Company Ltd. (H562)PREMIUMS REINSURANCE CEDED SUBTOTAL - CEDED TOTAL PAR (20 45.010.249.51)</v>
          </cell>
          <cell r="B459" t="str">
            <v>State Farm International Life Insurance Company Ltd. (H562)</v>
          </cell>
          <cell r="C459" t="str">
            <v>PREMIUMS REINSURANCE CEDED SUBTOTAL - CEDED TOTAL PAR (20 45.010.249.51)</v>
          </cell>
          <cell r="D459">
            <v>145</v>
          </cell>
        </row>
        <row r="460">
          <cell r="A460" t="str">
            <v>Supreme Council of the Royal Arcanum (K210)PREMIUMS DIRECT SUBTOTAL - DIRECT TOTAL PAR (20 45.010.049.51)</v>
          </cell>
          <cell r="B460" t="str">
            <v>Supreme Council of the Royal Arcanum (K210)</v>
          </cell>
          <cell r="C460" t="str">
            <v>PREMIUMS DIRECT SUBTOTAL - DIRECT TOTAL PAR (20 45.010.049.51)</v>
          </cell>
          <cell r="D460">
            <v>355</v>
          </cell>
        </row>
        <row r="461">
          <cell r="A461" t="str">
            <v>Swiss Reinsurance Company Ltd (Life Branch) (H590)PREMIUMS REINSURANCE ASSUMED SUBTOTAL - ASSUMED NON-PARTICIPATING ANNUITY INDIVIDUAL (20 45.010.149.11)</v>
          </cell>
          <cell r="B461" t="str">
            <v>Swiss Reinsurance Company Ltd (Life Branch) (H590)</v>
          </cell>
          <cell r="C461" t="str">
            <v>PREMIUMS REINSURANCE ASSUMED SUBTOTAL - ASSUMED NON-PARTICIPATING ANNUITY INDIVIDUAL (20 45.010.149.11)</v>
          </cell>
          <cell r="D461">
            <v>7470</v>
          </cell>
        </row>
        <row r="462">
          <cell r="A462" t="str">
            <v>Swiss Reinsurance Company Ltd (Life Branch) (H590)PREMIUMS REINSURANCE ASSUMED SUBTOTAL - ASSUMED NON-PARTICIPATING TOTAL NON-PAR (20 45.010.149.41)</v>
          </cell>
          <cell r="B462" t="str">
            <v>Swiss Reinsurance Company Ltd (Life Branch) (H590)</v>
          </cell>
          <cell r="C462" t="str">
            <v>PREMIUMS REINSURANCE ASSUMED SUBTOTAL - ASSUMED NON-PARTICIPATING TOTAL NON-PAR (20 45.010.149.41)</v>
          </cell>
          <cell r="D462">
            <v>948744</v>
          </cell>
        </row>
        <row r="463">
          <cell r="A463" t="str">
            <v>Swiss Reinsurance Company Ltd (Life Branch) (H590)PREMIUMS REINSURANCE CEDED SUBTOTAL - CEDED NON-PARTICIPATING ANNUITY INDIVIDUAL (20 45.010.249.11)</v>
          </cell>
          <cell r="B463" t="str">
            <v>Swiss Reinsurance Company Ltd (Life Branch) (H590)</v>
          </cell>
          <cell r="C463" t="str">
            <v>PREMIUMS REINSURANCE CEDED SUBTOTAL - CEDED NON-PARTICIPATING ANNUITY INDIVIDUAL (20 45.010.249.11)</v>
          </cell>
          <cell r="D463">
            <v>6723</v>
          </cell>
        </row>
        <row r="464">
          <cell r="A464" t="str">
            <v>Swiss Reinsurance Company Ltd (Life Branch) (H590)PREMIUMS REINSURANCE CEDED SUBTOTAL - CEDED NON-PARTICIPATING TOTAL NON-PAR (20 45.010.249.41)</v>
          </cell>
          <cell r="B464" t="str">
            <v>Swiss Reinsurance Company Ltd (Life Branch) (H590)</v>
          </cell>
          <cell r="C464" t="str">
            <v>PREMIUMS REINSURANCE CEDED SUBTOTAL - CEDED NON-PARTICIPATING TOTAL NON-PAR (20 45.010.249.41)</v>
          </cell>
          <cell r="D464">
            <v>856222</v>
          </cell>
        </row>
        <row r="465">
          <cell r="A465" t="str">
            <v>Ukrainian National Association (K230)PREMIUMS DIRECT SUBTOTAL - DIRECT TOTAL PAR (20 45.010.049.51)</v>
          </cell>
          <cell r="B465" t="str">
            <v>Ukrainian National Association (K230)</v>
          </cell>
          <cell r="C465" t="str">
            <v>PREMIUMS DIRECT SUBTOTAL - DIRECT TOTAL PAR (20 45.010.049.51)</v>
          </cell>
          <cell r="D465">
            <v>63</v>
          </cell>
        </row>
        <row r="466">
          <cell r="A466" t="str">
            <v>United American Insurance Company (H630)PREMIUMS DIRECT SUBTOTAL - DIRECT NON-PARTICIPATING TOTAL NON-PAR (20 45.010.049.41)</v>
          </cell>
          <cell r="B466" t="str">
            <v>United American Insurance Company (H630)</v>
          </cell>
          <cell r="C466" t="str">
            <v>PREMIUMS DIRECT SUBTOTAL - DIRECT NON-PARTICIPATING TOTAL NON-PAR (20 45.010.049.41)</v>
          </cell>
          <cell r="D466">
            <v>365</v>
          </cell>
        </row>
      </sheetData>
      <sheetData sheetId="8">
        <row r="2">
          <cell r="A2" t="str">
            <v>BANQUE NATIONALE (AL00940)PREMIUMS DIRECT SUBTOTAL - DIRECT NON-PARTICIPATING ANNUITY INDIVIDUAL (10 45.010.049.11)</v>
          </cell>
          <cell r="B2" t="str">
            <v>BANQUE NATIONALE (AL00940)</v>
          </cell>
          <cell r="C2" t="str">
            <v>PREMIUMS DIRECT SUBTOTAL - DIRECT NON-PARTICIPATING ANNUITY INDIVIDUAL (10 45.010.049.11)</v>
          </cell>
          <cell r="D2">
            <v>66</v>
          </cell>
        </row>
        <row r="3">
          <cell r="A3" t="str">
            <v>BANQUE NATIONALE (AL00940)PREMIUMS DIRECT SUBTOTAL - DIRECT NON-PARTICIPATING TOTAL NON-PAR (10 45.010.049.41)</v>
          </cell>
          <cell r="B3" t="str">
            <v>BANQUE NATIONALE (AL00940)</v>
          </cell>
          <cell r="C3" t="str">
            <v>PREMIUMS DIRECT SUBTOTAL - DIRECT NON-PARTICIPATING TOTAL NON-PAR (10 45.010.049.41)</v>
          </cell>
          <cell r="D3">
            <v>173663</v>
          </cell>
        </row>
        <row r="4">
          <cell r="A4" t="str">
            <v>BANQUE NATIONALE (AL00940)PREMIUMS REINSURANCE CEDED SUBTOTAL - CEDED NON-PARTICIPATING TOTAL NON-PAR (10 45.010.249.41)</v>
          </cell>
          <cell r="B4" t="str">
            <v>BANQUE NATIONALE (AL00940)</v>
          </cell>
          <cell r="C4" t="str">
            <v>PREMIUMS REINSURANCE CEDED SUBTOTAL - CEDED NON-PARTICIPATING TOTAL NON-PAR (10 45.010.249.41)</v>
          </cell>
          <cell r="D4">
            <v>138181</v>
          </cell>
        </row>
        <row r="5">
          <cell r="A5" t="str">
            <v>CANASSURANCE (AL00662)PREMIUMS DIRECT SUBTOTAL - DIRECT NON-PARTICIPATING TOTAL NON-PAR (10 45.010.049.41)</v>
          </cell>
          <cell r="B5" t="str">
            <v>CANASSURANCE (AL00662)</v>
          </cell>
          <cell r="C5" t="str">
            <v>PREMIUMS DIRECT SUBTOTAL - DIRECT NON-PARTICIPATING TOTAL NON-PAR (10 45.010.049.41)</v>
          </cell>
          <cell r="D5">
            <v>39782</v>
          </cell>
        </row>
        <row r="6">
          <cell r="A6" t="str">
            <v>CANASSURANCE (AL00662)PREMIUMS REINSURANCE ASSUMED SUBTOTAL - ASSUMED NON-PARTICIPATING TOTAL NON-PAR (10 45.010.149.41)</v>
          </cell>
          <cell r="B6" t="str">
            <v>CANASSURANCE (AL00662)</v>
          </cell>
          <cell r="C6" t="str">
            <v>PREMIUMS REINSURANCE ASSUMED SUBTOTAL - ASSUMED NON-PARTICIPATING TOTAL NON-PAR (10 45.010.149.41)</v>
          </cell>
          <cell r="D6">
            <v>138</v>
          </cell>
        </row>
        <row r="7">
          <cell r="A7" t="str">
            <v>CANASSURANCE (AL00662)PREMIUMS REINSURANCE CEDED SUBTOTAL - CEDED NON-PARTICIPATING TOTAL NON-PAR (10 45.010.249.41)</v>
          </cell>
          <cell r="B7" t="str">
            <v>CANASSURANCE (AL00662)</v>
          </cell>
          <cell r="C7" t="str">
            <v>PREMIUMS REINSURANCE CEDED SUBTOTAL - CEDED NON-PARTICIPATING TOTAL NON-PAR (10 45.010.249.41)</v>
          </cell>
          <cell r="D7">
            <v>11521</v>
          </cell>
        </row>
        <row r="8">
          <cell r="A8" t="str">
            <v>CAPITALE -ADM.PUBLIQUE (AL00905)PREMIUMS DIRECT SUBTOTAL - DIRECT NON-PARTICIPATING ANNUITY INDIVIDUAL (10 45.010.049.11)</v>
          </cell>
          <cell r="B8" t="str">
            <v>CAPITALE -ADM.PUBLIQUE (AL00905)</v>
          </cell>
          <cell r="C8" t="str">
            <v>PREMIUMS DIRECT SUBTOTAL - DIRECT NON-PARTICIPATING ANNUITY INDIVIDUAL (10 45.010.049.11)</v>
          </cell>
          <cell r="D8">
            <v>104946</v>
          </cell>
        </row>
        <row r="9">
          <cell r="A9" t="str">
            <v>CAPITALE -ADM.PUBLIQUE (AL00905)PREMIUMS DIRECT SUBTOTAL - DIRECT NON-PARTICIPATING ANNUITY GROUP (10 45.010.049.12)</v>
          </cell>
          <cell r="B9" t="str">
            <v>CAPITALE -ADM.PUBLIQUE (AL00905)</v>
          </cell>
          <cell r="C9" t="str">
            <v>PREMIUMS DIRECT SUBTOTAL - DIRECT NON-PARTICIPATING ANNUITY GROUP (10 45.010.049.12)</v>
          </cell>
          <cell r="D9">
            <v>1356</v>
          </cell>
        </row>
        <row r="10">
          <cell r="A10" t="str">
            <v>CAPITALE -ADM.PUBLIQUE (AL00905)PREMIUMS DIRECT SUBTOTAL - DIRECT NON-PARTICIPATING TOTAL NON-PAR (10 45.010.049.41)</v>
          </cell>
          <cell r="B10" t="str">
            <v>CAPITALE -ADM.PUBLIQUE (AL00905)</v>
          </cell>
          <cell r="C10" t="str">
            <v>PREMIUMS DIRECT SUBTOTAL - DIRECT NON-PARTICIPATING TOTAL NON-PAR (10 45.010.049.41)</v>
          </cell>
          <cell r="D10">
            <v>661642</v>
          </cell>
        </row>
        <row r="11">
          <cell r="A11" t="str">
            <v>CAPITALE -ADM.PUBLIQUE (AL00905)PREMIUMS DIRECT SUBTOTAL - DIRECT TOTAL PAR (10 45.010.049.51)</v>
          </cell>
          <cell r="B11" t="str">
            <v>CAPITALE -ADM.PUBLIQUE (AL00905)</v>
          </cell>
          <cell r="C11" t="str">
            <v>PREMIUMS DIRECT SUBTOTAL - DIRECT TOTAL PAR (10 45.010.049.51)</v>
          </cell>
          <cell r="D11">
            <v>28142</v>
          </cell>
        </row>
        <row r="12">
          <cell r="A12" t="str">
            <v>CAPITALE -ADM.PUBLIQUE (AL00905)PREMIUMS REINSURANCE ASSUMED SUBTOTAL - ASSUMED NON-PARTICIPATING TOTAL NON-PAR (10 45.010.149.41)</v>
          </cell>
          <cell r="B12" t="str">
            <v>CAPITALE -ADM.PUBLIQUE (AL00905)</v>
          </cell>
          <cell r="C12" t="str">
            <v>PREMIUMS REINSURANCE ASSUMED SUBTOTAL - ASSUMED NON-PARTICIPATING TOTAL NON-PAR (10 45.010.149.41)</v>
          </cell>
          <cell r="D12">
            <v>774</v>
          </cell>
        </row>
        <row r="13">
          <cell r="A13" t="str">
            <v>CAPITALE -ADM.PUBLIQUE (AL00905)PREMIUMS REINSURANCE CEDED SUBTOTAL - CEDED NON-PARTICIPATING TOTAL NON-PAR (10 45.010.249.41)</v>
          </cell>
          <cell r="B13" t="str">
            <v>CAPITALE -ADM.PUBLIQUE (AL00905)</v>
          </cell>
          <cell r="C13" t="str">
            <v>PREMIUMS REINSURANCE CEDED SUBTOTAL - CEDED NON-PARTICIPATING TOTAL NON-PAR (10 45.010.249.41)</v>
          </cell>
          <cell r="D13">
            <v>36750</v>
          </cell>
        </row>
        <row r="14">
          <cell r="A14" t="str">
            <v>CAPITALE -ADM.PUBLIQUE (AL00905)PREMIUMS REINSURANCE CEDED SUBTOTAL - CEDED TOTAL PAR (10 45.010.249.51)</v>
          </cell>
          <cell r="B14" t="str">
            <v>CAPITALE -ADM.PUBLIQUE (AL00905)</v>
          </cell>
          <cell r="C14" t="str">
            <v>PREMIUMS REINSURANCE CEDED SUBTOTAL - CEDED TOTAL PAR (10 45.010.249.51)</v>
          </cell>
          <cell r="D14">
            <v>896</v>
          </cell>
        </row>
        <row r="15">
          <cell r="A15" t="str">
            <v>CAPITALE-PATRIMOINE (AL00882)PREMIUMS DIRECT SUBTOTAL - DIRECT NON-PARTICIPATING ANNUITY INDIVIDUAL (10 45.010.049.11)</v>
          </cell>
          <cell r="B15" t="str">
            <v>CAPITALE-PATRIMOINE (AL00882)</v>
          </cell>
          <cell r="C15" t="str">
            <v>PREMIUMS DIRECT SUBTOTAL - DIRECT NON-PARTICIPATING ANNUITY INDIVIDUAL (10 45.010.049.11)</v>
          </cell>
          <cell r="D15">
            <v>20695</v>
          </cell>
        </row>
        <row r="16">
          <cell r="A16" t="str">
            <v>CAPITALE-PATRIMOINE (AL00882)PREMIUMS DIRECT SUBTOTAL - DIRECT NON-PARTICIPATING ANNUITY GROUP (10 45.010.049.12)</v>
          </cell>
          <cell r="B16" t="str">
            <v>CAPITALE-PATRIMOINE (AL00882)</v>
          </cell>
          <cell r="C16" t="str">
            <v>PREMIUMS DIRECT SUBTOTAL - DIRECT NON-PARTICIPATING ANNUITY GROUP (10 45.010.049.12)</v>
          </cell>
          <cell r="D16">
            <v>1356</v>
          </cell>
        </row>
        <row r="17">
          <cell r="A17" t="str">
            <v>CAPITALE-PATRIMOINE (AL00882)PREMIUMS DIRECT SUBTOTAL - DIRECT NON-PARTICIPATING TOTAL NON-PAR (10 45.010.049.41)</v>
          </cell>
          <cell r="B17" t="str">
            <v>CAPITALE-PATRIMOINE (AL00882)</v>
          </cell>
          <cell r="C17" t="str">
            <v>PREMIUMS DIRECT SUBTOTAL - DIRECT NON-PARTICIPATING TOTAL NON-PAR (10 45.010.049.41)</v>
          </cell>
          <cell r="D17">
            <v>470948</v>
          </cell>
        </row>
        <row r="18">
          <cell r="A18" t="str">
            <v>CAPITALE-PATRIMOINE (AL00882)PREMIUMS REINSURANCE ASSUMED SUBTOTAL - ASSUMED NON-PARTICIPATING TOTAL NON-PAR (10 45.010.149.41)</v>
          </cell>
          <cell r="B18" t="str">
            <v>CAPITALE-PATRIMOINE (AL00882)</v>
          </cell>
          <cell r="C18" t="str">
            <v>PREMIUMS REINSURANCE ASSUMED SUBTOTAL - ASSUMED NON-PARTICIPATING TOTAL NON-PAR (10 45.010.149.41)</v>
          </cell>
          <cell r="D18">
            <v>838</v>
          </cell>
        </row>
        <row r="19">
          <cell r="A19" t="str">
            <v>CAPITALE-PATRIMOINE (AL00882)PREMIUMS REINSURANCE CEDED SUBTOTAL - CEDED NON-PARTICIPATING ANNUITY INDIVIDUAL (10 45.010.249.11)</v>
          </cell>
          <cell r="B19" t="str">
            <v>CAPITALE-PATRIMOINE (AL00882)</v>
          </cell>
          <cell r="C19" t="str">
            <v>PREMIUMS REINSURANCE CEDED SUBTOTAL - CEDED NON-PARTICIPATING ANNUITY INDIVIDUAL (10 45.010.249.11)</v>
          </cell>
          <cell r="D19">
            <v>76584</v>
          </cell>
        </row>
        <row r="20">
          <cell r="A20" t="str">
            <v>CAPITALE-PATRIMOINE (AL00882)PREMIUMS REINSURANCE CEDED SUBTOTAL - CEDED NON-PARTICIPATING TOTAL NON-PAR (10 45.010.249.41)</v>
          </cell>
          <cell r="B20" t="str">
            <v>CAPITALE-PATRIMOINE (AL00882)</v>
          </cell>
          <cell r="C20" t="str">
            <v>PREMIUMS REINSURANCE CEDED SUBTOTAL - CEDED NON-PARTICIPATING TOTAL NON-PAR (10 45.010.249.41)</v>
          </cell>
          <cell r="D20">
            <v>118043</v>
          </cell>
        </row>
        <row r="21">
          <cell r="A21" t="str">
            <v>DESJARDINS FINANCIÈRE (AL01024)PREMIUMS DIRECT SUBTOTAL - DIRECT NON-PARTICIPATING ANNUITY INDIVIDUAL (10 45.010.049.11)</v>
          </cell>
          <cell r="B21" t="str">
            <v>DESJARDINS FINANCIÈRE (AL01024)</v>
          </cell>
          <cell r="C21" t="str">
            <v>PREMIUMS DIRECT SUBTOTAL - DIRECT NON-PARTICIPATING ANNUITY INDIVIDUAL (10 45.010.049.11)</v>
          </cell>
          <cell r="D21">
            <v>129253</v>
          </cell>
        </row>
        <row r="22">
          <cell r="A22" t="str">
            <v>DESJARDINS FINANCIÈRE (AL01024)PREMIUMS DIRECT SUBTOTAL - DIRECT NON-PARTICIPATING ANNUITY GROUP (10 45.010.049.12)</v>
          </cell>
          <cell r="B22" t="str">
            <v>DESJARDINS FINANCIÈRE (AL01024)</v>
          </cell>
          <cell r="C22" t="str">
            <v>PREMIUMS DIRECT SUBTOTAL - DIRECT NON-PARTICIPATING ANNUITY GROUP (10 45.010.049.12)</v>
          </cell>
          <cell r="D22">
            <v>186488</v>
          </cell>
        </row>
        <row r="23">
          <cell r="A23" t="str">
            <v>DESJARDINS FINANCIÈRE (AL01024)PREMIUMS DIRECT SUBTOTAL - DIRECT NON-PARTICIPATING TOTAL NON-PAR (10 45.010.049.41)</v>
          </cell>
          <cell r="B23" t="str">
            <v>DESJARDINS FINANCIÈRE (AL01024)</v>
          </cell>
          <cell r="C23" t="str">
            <v>PREMIUMS DIRECT SUBTOTAL - DIRECT NON-PARTICIPATING TOTAL NON-PAR (10 45.010.049.41)</v>
          </cell>
          <cell r="D23">
            <v>3182580</v>
          </cell>
        </row>
        <row r="24">
          <cell r="A24" t="str">
            <v>DESJARDINS FINANCIÈRE (AL01024)PREMIUMS DIRECT SUBTOTAL - DIRECT TOTAL PAR (10 45.010.049.51)</v>
          </cell>
          <cell r="B24" t="str">
            <v>DESJARDINS FINANCIÈRE (AL01024)</v>
          </cell>
          <cell r="C24" t="str">
            <v>PREMIUMS DIRECT SUBTOTAL - DIRECT TOTAL PAR (10 45.010.049.51)</v>
          </cell>
          <cell r="D24">
            <v>211893</v>
          </cell>
        </row>
        <row r="25">
          <cell r="A25" t="str">
            <v>DESJARDINS FINANCIÈRE (AL01024)PREMIUMS REINSURANCE ASSUMED SUBTOTAL - ASSUMED NON-PARTICIPATING TOTAL NON-PAR (10 45.010.149.41)</v>
          </cell>
          <cell r="B25" t="str">
            <v>DESJARDINS FINANCIÈRE (AL01024)</v>
          </cell>
          <cell r="C25" t="str">
            <v>PREMIUMS REINSURANCE ASSUMED SUBTOTAL - ASSUMED NON-PARTICIPATING TOTAL NON-PAR (10 45.010.149.41)</v>
          </cell>
          <cell r="D25">
            <v>15950</v>
          </cell>
        </row>
        <row r="26">
          <cell r="A26" t="str">
            <v>DESJARDINS FINANCIÈRE (AL01024)PREMIUMS REINSURANCE ASSUMED SUBTOTAL - ASSUMED TOTAL PAR (10 45.010.149.51)</v>
          </cell>
          <cell r="B26" t="str">
            <v>DESJARDINS FINANCIÈRE (AL01024)</v>
          </cell>
          <cell r="C26" t="str">
            <v>PREMIUMS REINSURANCE ASSUMED SUBTOTAL - ASSUMED TOTAL PAR (10 45.010.149.51)</v>
          </cell>
          <cell r="D26">
            <v>4</v>
          </cell>
        </row>
        <row r="27">
          <cell r="A27" t="str">
            <v>DESJARDINS FINANCIÈRE (AL01024)PREMIUMS REINSURANCE CEDED SUBTOTAL - CEDED NON-PARTICIPATING TOTAL NON-PAR (10 45.010.249.41)</v>
          </cell>
          <cell r="B27" t="str">
            <v>DESJARDINS FINANCIÈRE (AL01024)</v>
          </cell>
          <cell r="C27" t="str">
            <v>PREMIUMS REINSURANCE CEDED SUBTOTAL - CEDED NON-PARTICIPATING TOTAL NON-PAR (10 45.010.249.41)</v>
          </cell>
          <cell r="D27">
            <v>108561</v>
          </cell>
        </row>
        <row r="28">
          <cell r="A28" t="str">
            <v>DESJARDINS FINANCIÈRE (AL01024)PREMIUMS REINSURANCE CEDED SUBTOTAL - CEDED TOTAL PAR (10 45.010.249.51)</v>
          </cell>
          <cell r="B28" t="str">
            <v>DESJARDINS FINANCIÈRE (AL01024)</v>
          </cell>
          <cell r="C28" t="str">
            <v>PREMIUMS REINSURANCE CEDED SUBTOTAL - CEDED TOTAL PAR (10 45.010.249.51)</v>
          </cell>
          <cell r="D28">
            <v>37870</v>
          </cell>
        </row>
        <row r="29">
          <cell r="A29" t="str">
            <v>DESJARDINS FINANCIÈRE (AL01024)PREMIUMS DIRECT SUBTOTAL - DIRECT TOTAL ASIA/OTHER (10 45.020.049.89)</v>
          </cell>
          <cell r="B29" t="str">
            <v>DESJARDINS FINANCIÈRE (AL01024)</v>
          </cell>
          <cell r="C29" t="str">
            <v>PREMIUMS DIRECT SUBTOTAL - DIRECT TOTAL ASIA/OTHER (10 45.020.049.89)</v>
          </cell>
          <cell r="D29">
            <v>7086</v>
          </cell>
        </row>
        <row r="30">
          <cell r="A30" t="str">
            <v>DESJARDINS FINANCIÈRE (AL01024)PREMIUMS REINSURANCE ASSUMED SUBTOTAL - ASSUMED TOTAL ASIA/OTHER (10 45.020.149.89)</v>
          </cell>
          <cell r="B30" t="str">
            <v>DESJARDINS FINANCIÈRE (AL01024)</v>
          </cell>
          <cell r="C30" t="str">
            <v>PREMIUMS REINSURANCE ASSUMED SUBTOTAL - ASSUMED TOTAL ASIA/OTHER (10 45.020.149.89)</v>
          </cell>
          <cell r="D30">
            <v>1908</v>
          </cell>
        </row>
        <row r="31">
          <cell r="A31" t="str">
            <v>DESJARDINS FINANCIÈRE (AL01024)PREMIUMS REINSURANCE CEDED SUBTOTAL - CEDED TOTAL ASIA/OTHER (10 45.020.249.89)</v>
          </cell>
          <cell r="B31" t="str">
            <v>DESJARDINS FINANCIÈRE (AL01024)</v>
          </cell>
          <cell r="C31" t="str">
            <v>PREMIUMS REINSURANCE CEDED SUBTOTAL - CEDED TOTAL ASIA/OTHER (10 45.020.249.89)</v>
          </cell>
          <cell r="D31">
            <v>1464</v>
          </cell>
        </row>
        <row r="32">
          <cell r="A32" t="str">
            <v>EXCELLENCE (AL00679)PREMIUMS DIRECT SUBTOTAL - DIRECT NON-PARTICIPATING TOTAL NON-PAR (10 45.010.049.41)</v>
          </cell>
          <cell r="B32" t="str">
            <v>EXCELLENCE (AL00679)</v>
          </cell>
          <cell r="C32" t="str">
            <v>PREMIUMS DIRECT SUBTOTAL - DIRECT NON-PARTICIPATING TOTAL NON-PAR (10 45.010.049.41)</v>
          </cell>
          <cell r="D32">
            <v>87195</v>
          </cell>
        </row>
        <row r="33">
          <cell r="A33" t="str">
            <v>EXCELLENCE (AL00679)PREMIUMS REINSURANCE ASSUMED SUBTOTAL - ASSUMED NON-PARTICIPATING TOTAL NON-PAR (10 45.010.149.41)</v>
          </cell>
          <cell r="B33" t="str">
            <v>EXCELLENCE (AL00679)</v>
          </cell>
          <cell r="C33" t="str">
            <v>PREMIUMS REINSURANCE ASSUMED SUBTOTAL - ASSUMED NON-PARTICIPATING TOTAL NON-PAR (10 45.010.149.41)</v>
          </cell>
          <cell r="D33">
            <v>5902</v>
          </cell>
        </row>
        <row r="34">
          <cell r="A34" t="str">
            <v>EXCELLENCE (AL00679)PREMIUMS REINSURANCE CEDED SUBTOTAL - CEDED NON-PARTICIPATING TOTAL NON-PAR (10 45.010.249.41)</v>
          </cell>
          <cell r="B34" t="str">
            <v>EXCELLENCE (AL00679)</v>
          </cell>
          <cell r="C34" t="str">
            <v>PREMIUMS REINSURANCE CEDED SUBTOTAL - CEDED NON-PARTICIPATING TOTAL NON-PAR (10 45.010.249.41)</v>
          </cell>
          <cell r="D34">
            <v>40587</v>
          </cell>
        </row>
        <row r="35">
          <cell r="A35" t="str">
            <v>HOSP. CANASSURANCE (AL00572)PREMIUMS DIRECT SUBTOTAL - DIRECT NON-PARTICIPATING TOTAL NON-PAR (10 45.010.049.41)</v>
          </cell>
          <cell r="B35" t="str">
            <v>HOSP. CANASSURANCE (AL00572)</v>
          </cell>
          <cell r="C35" t="str">
            <v>PREMIUMS DIRECT SUBTOTAL - DIRECT NON-PARTICIPATING TOTAL NON-PAR (10 45.010.049.41)</v>
          </cell>
          <cell r="D35">
            <v>181931</v>
          </cell>
        </row>
        <row r="36">
          <cell r="A36" t="str">
            <v>HOSP. CANASSURANCE (AL00572)PREMIUMS REINSURANCE ASSUMED SUBTOTAL - ASSUMED NON-PARTICIPATING TOTAL NON-PAR (10 45.010.149.41)</v>
          </cell>
          <cell r="B36" t="str">
            <v>HOSP. CANASSURANCE (AL00572)</v>
          </cell>
          <cell r="C36" t="str">
            <v>PREMIUMS REINSURANCE ASSUMED SUBTOTAL - ASSUMED NON-PARTICIPATING TOTAL NON-PAR (10 45.010.149.41)</v>
          </cell>
          <cell r="D36">
            <v>185</v>
          </cell>
        </row>
        <row r="37">
          <cell r="A37" t="str">
            <v>HOSP. CANASSURANCE (AL00572)PREMIUMS REINSURANCE CEDED SUBTOTAL - CEDED NON-PARTICIPATING TOTAL NON-PAR (10 45.010.249.41)</v>
          </cell>
          <cell r="B37" t="str">
            <v>HOSP. CANASSURANCE (AL00572)</v>
          </cell>
          <cell r="C37" t="str">
            <v>PREMIUMS REINSURANCE CEDED SUBTOTAL - CEDED NON-PARTICIPATING TOTAL NON-PAR (10 45.010.249.41)</v>
          </cell>
          <cell r="D37">
            <v>11941</v>
          </cell>
        </row>
        <row r="38">
          <cell r="A38" t="str">
            <v>INDUSTRIELLE ALLIANCE PAC (AL00692)PREMIUMS DIRECT SUBTOTAL - DIRECT NON-PARTICIPATING ANNUITY INDIVIDUAL (10 45.010.049.11)</v>
          </cell>
          <cell r="B38" t="str">
            <v>INDUSTRIELLE ALLIANCE PAC (AL00692)</v>
          </cell>
          <cell r="C38" t="str">
            <v>PREMIUMS DIRECT SUBTOTAL - DIRECT NON-PARTICIPATING ANNUITY INDIVIDUAL (10 45.010.049.11)</v>
          </cell>
          <cell r="D38">
            <v>71584</v>
          </cell>
        </row>
        <row r="39">
          <cell r="A39" t="str">
            <v>INDUSTRIELLE ALLIANCE PAC (AL00692)PREMIUMS DIRECT SUBTOTAL - DIRECT NON-PARTICIPATING ANNUITY GROUP (10 45.010.049.12)</v>
          </cell>
          <cell r="B39" t="str">
            <v>INDUSTRIELLE ALLIANCE PAC (AL00692)</v>
          </cell>
          <cell r="C39" t="str">
            <v>PREMIUMS DIRECT SUBTOTAL - DIRECT NON-PARTICIPATING ANNUITY GROUP (10 45.010.049.12)</v>
          </cell>
          <cell r="D39">
            <v>2525</v>
          </cell>
        </row>
        <row r="40">
          <cell r="A40" t="str">
            <v>INDUSTRIELLE ALLIANCE PAC (AL00692)PREMIUMS DIRECT SUBTOTAL - DIRECT NON-PARTICIPATING TOTAL NON-PAR (10 45.010.049.41)</v>
          </cell>
          <cell r="B40" t="str">
            <v>INDUSTRIELLE ALLIANCE PAC (AL00692)</v>
          </cell>
          <cell r="C40" t="str">
            <v>PREMIUMS DIRECT SUBTOTAL - DIRECT NON-PARTICIPATING TOTAL NON-PAR (10 45.010.049.41)</v>
          </cell>
          <cell r="D40">
            <v>674765</v>
          </cell>
        </row>
        <row r="41">
          <cell r="A41" t="str">
            <v>INDUSTRIELLE ALLIANCE PAC (AL00692)PREMIUMS DIRECT SUBTOTAL - DIRECT TOTAL PAR (10 45.010.049.51)</v>
          </cell>
          <cell r="B41" t="str">
            <v>INDUSTRIELLE ALLIANCE PAC (AL00692)</v>
          </cell>
          <cell r="C41" t="str">
            <v>PREMIUMS DIRECT SUBTOTAL - DIRECT TOTAL PAR (10 45.010.049.51)</v>
          </cell>
          <cell r="D41">
            <v>6034</v>
          </cell>
        </row>
        <row r="42">
          <cell r="A42" t="str">
            <v>INDUSTRIELLE ALLIANCE PAC (AL00692)PREMIUMS REINSURANCE CEDED SUBTOTAL - CEDED NON-PARTICIPATING ANNUITY INDIVIDUAL (10 45.010.249.11)</v>
          </cell>
          <cell r="B42" t="str">
            <v>INDUSTRIELLE ALLIANCE PAC (AL00692)</v>
          </cell>
          <cell r="C42" t="str">
            <v>PREMIUMS REINSURANCE CEDED SUBTOTAL - CEDED NON-PARTICIPATING ANNUITY INDIVIDUAL (10 45.010.249.11)</v>
          </cell>
          <cell r="D42">
            <v>13157</v>
          </cell>
        </row>
        <row r="43">
          <cell r="A43" t="str">
            <v>INDUSTRIELLE ALLIANCE PAC (AL00692)PREMIUMS REINSURANCE CEDED SUBTOTAL - CEDED NON-PARTICIPATING ANNUITY GROUP (10 45.010.249.12)</v>
          </cell>
          <cell r="B43" t="str">
            <v>INDUSTRIELLE ALLIANCE PAC (AL00692)</v>
          </cell>
          <cell r="C43" t="str">
            <v>PREMIUMS REINSURANCE CEDED SUBTOTAL - CEDED NON-PARTICIPATING ANNUITY GROUP (10 45.010.249.12)</v>
          </cell>
          <cell r="D43">
            <v>670</v>
          </cell>
        </row>
        <row r="44">
          <cell r="A44" t="str">
            <v>INDUSTRIELLE ALLIANCE PAC (AL00692)PREMIUMS REINSURANCE CEDED SUBTOTAL - CEDED NON-PARTICIPATING TOTAL NON-PAR (10 45.010.249.41)</v>
          </cell>
          <cell r="B44" t="str">
            <v>INDUSTRIELLE ALLIANCE PAC (AL00692)</v>
          </cell>
          <cell r="C44" t="str">
            <v>PREMIUMS REINSURANCE CEDED SUBTOTAL - CEDED NON-PARTICIPATING TOTAL NON-PAR (10 45.010.249.41)</v>
          </cell>
          <cell r="D44">
            <v>84165</v>
          </cell>
        </row>
        <row r="45">
          <cell r="A45" t="str">
            <v>INDUSTRIELLE ALLIANCE PAC (AL00692)PREMIUMS REINSURANCE CEDED SUBTOTAL - CEDED TOTAL PAR (10 45.010.249.51)</v>
          </cell>
          <cell r="B45" t="str">
            <v>INDUSTRIELLE ALLIANCE PAC (AL00692)</v>
          </cell>
          <cell r="C45" t="str">
            <v>PREMIUMS REINSURANCE CEDED SUBTOTAL - CEDED TOTAL PAR (10 45.010.249.51)</v>
          </cell>
          <cell r="D45">
            <v>567</v>
          </cell>
        </row>
        <row r="46">
          <cell r="A46" t="str">
            <v>INDUSTRIELLE ALLIANCE PAC (AL00692)PREMIUMS DIRECT SUBTOTAL - DIRECT U.S.A. NON-PARTICIPATING ANNUITY INDIVIDUAL (10 45.020.049.11)</v>
          </cell>
          <cell r="B46" t="str">
            <v>INDUSTRIELLE ALLIANCE PAC (AL00692)</v>
          </cell>
          <cell r="C46" t="str">
            <v>PREMIUMS DIRECT SUBTOTAL - DIRECT U.S.A. NON-PARTICIPATING ANNUITY INDIVIDUAL (10 45.020.049.11)</v>
          </cell>
          <cell r="D46">
            <v>78899</v>
          </cell>
        </row>
        <row r="47">
          <cell r="A47" t="str">
            <v>INDUSTRIELLE ALLIANCE PAC (AL00692)PREMIUMS DIRECT SUBTOTAL - DIRECT U.S.A. NON-PARTICIPATING TOTAL NON-PAR (10 45.020.049.41)</v>
          </cell>
          <cell r="B47" t="str">
            <v>INDUSTRIELLE ALLIANCE PAC (AL00692)</v>
          </cell>
          <cell r="C47" t="str">
            <v>PREMIUMS DIRECT SUBTOTAL - DIRECT U.S.A. NON-PARTICIPATING TOTAL NON-PAR (10 45.020.049.41)</v>
          </cell>
          <cell r="D47">
            <v>89562</v>
          </cell>
        </row>
        <row r="48">
          <cell r="A48" t="str">
            <v>INDUSTRIELLE ALLIANCE PAC (AL00692)PREMIUMS DIRECT SUBTOTAL - DIRECT TOTAL U.S.A. (10 45.020.049.76)</v>
          </cell>
          <cell r="B48" t="str">
            <v>INDUSTRIELLE ALLIANCE PAC (AL00692)</v>
          </cell>
          <cell r="C48" t="str">
            <v>PREMIUMS DIRECT SUBTOTAL - DIRECT TOTAL U.S.A. (10 45.020.049.76)</v>
          </cell>
          <cell r="D48">
            <v>89562</v>
          </cell>
        </row>
        <row r="49">
          <cell r="A49" t="str">
            <v>INDUSTRIELLE ALLIANCE PAC (AL00692)PREMIUMS REINSURANCE CEDED SUBTOTAL - CEDED U.S.A. NON-PARTICIPATING TOTAL NON-PAR (10 45.020.249.41)</v>
          </cell>
          <cell r="B49" t="str">
            <v>INDUSTRIELLE ALLIANCE PAC (AL00692)</v>
          </cell>
          <cell r="C49" t="str">
            <v>PREMIUMS REINSURANCE CEDED SUBTOTAL - CEDED U.S.A. NON-PARTICIPATING TOTAL NON-PAR (10 45.020.249.41)</v>
          </cell>
          <cell r="D49">
            <v>1651</v>
          </cell>
        </row>
        <row r="50">
          <cell r="A50" t="str">
            <v>INDUSTRIELLE ALLIANCE PAC (AL00692)PREMIUMS REINSURANCE CEDED SUBTOTAL - CEDED TOTAL U.S.A. (10 45.020.249.76)</v>
          </cell>
          <cell r="B50" t="str">
            <v>INDUSTRIELLE ALLIANCE PAC (AL00692)</v>
          </cell>
          <cell r="C50" t="str">
            <v>PREMIUMS REINSURANCE CEDED SUBTOTAL - CEDED TOTAL U.S.A. (10 45.020.249.76)</v>
          </cell>
          <cell r="D50">
            <v>1651</v>
          </cell>
        </row>
        <row r="51">
          <cell r="A51" t="str">
            <v>INDUSTRIELLE ALLIANCE-VIE (AL00943)PREMIUMS DIRECT SUBTOTAL - DIRECT NON-PARTICIPATING ANNUITY INDIVIDUAL (10 45.010.049.11)</v>
          </cell>
          <cell r="B51" t="str">
            <v>INDUSTRIELLE ALLIANCE-VIE (AL00943)</v>
          </cell>
          <cell r="C51" t="str">
            <v>PREMIUMS DIRECT SUBTOTAL - DIRECT NON-PARTICIPATING ANNUITY INDIVIDUAL (10 45.010.049.11)</v>
          </cell>
          <cell r="D51">
            <v>366168</v>
          </cell>
        </row>
        <row r="52">
          <cell r="A52" t="str">
            <v>INDUSTRIELLE ALLIANCE-VIE (AL00943)PREMIUMS DIRECT SUBTOTAL - DIRECT NON-PARTICIPATING ANNUITY GROUP (10 45.010.049.12)</v>
          </cell>
          <cell r="B52" t="str">
            <v>INDUSTRIELLE ALLIANCE-VIE (AL00943)</v>
          </cell>
          <cell r="C52" t="str">
            <v>PREMIUMS DIRECT SUBTOTAL - DIRECT NON-PARTICIPATING ANNUITY GROUP (10 45.010.049.12)</v>
          </cell>
          <cell r="D52">
            <v>577642</v>
          </cell>
        </row>
        <row r="53">
          <cell r="A53" t="str">
            <v>INDUSTRIELLE ALLIANCE-VIE (AL00943)PREMIUMS DIRECT SUBTOTAL - DIRECT NON-PARTICIPATING TOTAL NON-PAR (10 45.010.049.41)</v>
          </cell>
          <cell r="B53" t="str">
            <v>INDUSTRIELLE ALLIANCE-VIE (AL00943)</v>
          </cell>
          <cell r="C53" t="str">
            <v>PREMIUMS DIRECT SUBTOTAL - DIRECT NON-PARTICIPATING TOTAL NON-PAR (10 45.010.049.41)</v>
          </cell>
          <cell r="D53">
            <v>3298114</v>
          </cell>
        </row>
        <row r="54">
          <cell r="A54" t="str">
            <v>INDUSTRIELLE ALLIANCE-VIE (AL00943)PREMIUMS DIRECT SUBTOTAL - DIRECT TOTAL PAR (10 45.010.049.51)</v>
          </cell>
          <cell r="B54" t="str">
            <v>INDUSTRIELLE ALLIANCE-VIE (AL00943)</v>
          </cell>
          <cell r="C54" t="str">
            <v>PREMIUMS DIRECT SUBTOTAL - DIRECT TOTAL PAR (10 45.010.049.51)</v>
          </cell>
          <cell r="D54">
            <v>183597</v>
          </cell>
        </row>
        <row r="55">
          <cell r="A55" t="str">
            <v>INDUSTRIELLE ALLIANCE-VIE (AL00943)PREMIUMS REINSURANCE ASSUMED SUBTOTAL - ASSUMED NON-PARTICIPATING TOTAL NON-PAR (10 45.010.149.41)</v>
          </cell>
          <cell r="B55" t="str">
            <v>INDUSTRIELLE ALLIANCE-VIE (AL00943)</v>
          </cell>
          <cell r="C55" t="str">
            <v>PREMIUMS REINSURANCE ASSUMED SUBTOTAL - ASSUMED NON-PARTICIPATING TOTAL NON-PAR (10 45.010.149.41)</v>
          </cell>
          <cell r="D55">
            <v>134</v>
          </cell>
        </row>
        <row r="56">
          <cell r="A56" t="str">
            <v>INDUSTRIELLE ALLIANCE-VIE (AL00943)PREMIUMS REINSURANCE CEDED SUBTOTAL - CEDED NON-PARTICIPATING ANNUITY GROUP (10 45.010.249.12)</v>
          </cell>
          <cell r="B56" t="str">
            <v>INDUSTRIELLE ALLIANCE-VIE (AL00943)</v>
          </cell>
          <cell r="C56" t="str">
            <v>PREMIUMS REINSURANCE CEDED SUBTOTAL - CEDED NON-PARTICIPATING ANNUITY GROUP (10 45.010.249.12)</v>
          </cell>
          <cell r="D56">
            <v>20115</v>
          </cell>
        </row>
        <row r="57">
          <cell r="A57" t="str">
            <v>INDUSTRIELLE ALLIANCE-VIE (AL00943)PREMIUMS REINSURANCE CEDED SUBTOTAL - CEDED NON-PARTICIPATING TOTAL NON-PAR (10 45.010.249.41)</v>
          </cell>
          <cell r="B57" t="str">
            <v>INDUSTRIELLE ALLIANCE-VIE (AL00943)</v>
          </cell>
          <cell r="C57" t="str">
            <v>PREMIUMS REINSURANCE CEDED SUBTOTAL - CEDED NON-PARTICIPATING TOTAL NON-PAR (10 45.010.249.41)</v>
          </cell>
          <cell r="D57">
            <v>296304</v>
          </cell>
        </row>
        <row r="58">
          <cell r="A58" t="str">
            <v>INDUSTRIELLE ALLIANCE-VIE (AL00943)PREMIUMS REINSURANCE CEDED SUBTOTAL - CEDED TOTAL PAR (10 45.010.249.51)</v>
          </cell>
          <cell r="B58" t="str">
            <v>INDUSTRIELLE ALLIANCE-VIE (AL00943)</v>
          </cell>
          <cell r="C58" t="str">
            <v>PREMIUMS REINSURANCE CEDED SUBTOTAL - CEDED TOTAL PAR (10 45.010.249.51)</v>
          </cell>
          <cell r="D58">
            <v>10263</v>
          </cell>
        </row>
        <row r="59">
          <cell r="A59" t="str">
            <v>INDUSTRIELLE ALLIANCE-VIE (AL00943)PREMIUMS DIRECT SUBTOTAL - DIRECT U.S.A. NON-PARTICIPATING ANNUITY INDIVIDUAL (10 45.020.049.11)</v>
          </cell>
          <cell r="B59" t="str">
            <v>INDUSTRIELLE ALLIANCE-VIE (AL00943)</v>
          </cell>
          <cell r="C59" t="str">
            <v>PREMIUMS DIRECT SUBTOTAL - DIRECT U.S.A. NON-PARTICIPATING ANNUITY INDIVIDUAL (10 45.020.049.11)</v>
          </cell>
          <cell r="D59">
            <v>88115</v>
          </cell>
        </row>
        <row r="60">
          <cell r="A60" t="str">
            <v>INDUSTRIELLE ALLIANCE-VIE (AL00943)PREMIUMS DIRECT SUBTOTAL - DIRECT U.S.A. NON-PARTICIPATING TOTAL NON-PAR (10 45.020.049.41)</v>
          </cell>
          <cell r="B60" t="str">
            <v>INDUSTRIELLE ALLIANCE-VIE (AL00943)</v>
          </cell>
          <cell r="C60" t="str">
            <v>PREMIUMS DIRECT SUBTOTAL - DIRECT U.S.A. NON-PARTICIPATING TOTAL NON-PAR (10 45.020.049.41)</v>
          </cell>
          <cell r="D60">
            <v>222470</v>
          </cell>
        </row>
        <row r="61">
          <cell r="A61" t="str">
            <v>INDUSTRIELLE ALLIANCE-VIE (AL00943)PREMIUMS DIRECT SUBTOTAL - DIRECT TOTAL U.S.A. (10 45.020.049.76)</v>
          </cell>
          <cell r="B61" t="str">
            <v>INDUSTRIELLE ALLIANCE-VIE (AL00943)</v>
          </cell>
          <cell r="C61" t="str">
            <v>PREMIUMS DIRECT SUBTOTAL - DIRECT TOTAL U.S.A. (10 45.020.049.76)</v>
          </cell>
          <cell r="D61">
            <v>222470</v>
          </cell>
        </row>
        <row r="62">
          <cell r="A62" t="str">
            <v>INDUSTRIELLE ALLIANCE-VIE (AL00943)PREMIUMS REINSURANCE ASSUMED SUBTOTAL - ASSUMED U.S.A. NON-PARTICIPATING TOTAL NON-PAR (10 45.020.149.41)</v>
          </cell>
          <cell r="B62" t="str">
            <v>INDUSTRIELLE ALLIANCE-VIE (AL00943)</v>
          </cell>
          <cell r="C62" t="str">
            <v>PREMIUMS REINSURANCE ASSUMED SUBTOTAL - ASSUMED U.S.A. NON-PARTICIPATING TOTAL NON-PAR (10 45.020.149.41)</v>
          </cell>
          <cell r="D62">
            <v>4250</v>
          </cell>
        </row>
        <row r="63">
          <cell r="A63" t="str">
            <v>INDUSTRIELLE ALLIANCE-VIE (AL00943)PREMIUMS REINSURANCE ASSUMED SUBTOTAL - ASSUMED TOTAL U.S.A. (10 45.020.149.76)</v>
          </cell>
          <cell r="B63" t="str">
            <v>INDUSTRIELLE ALLIANCE-VIE (AL00943)</v>
          </cell>
          <cell r="C63" t="str">
            <v>PREMIUMS REINSURANCE ASSUMED SUBTOTAL - ASSUMED TOTAL U.S.A. (10 45.020.149.76)</v>
          </cell>
          <cell r="D63">
            <v>4250</v>
          </cell>
        </row>
        <row r="64">
          <cell r="A64" t="str">
            <v>INDUSTRIELLE ALLIANCE-VIE (AL00943)PREMIUMS REINSURANCE CEDED SUBTOTAL - CEDED U.S.A. NON-PARTICIPATING TOTAL NON-PAR (10 45.020.249.41)</v>
          </cell>
          <cell r="B64" t="str">
            <v>INDUSTRIELLE ALLIANCE-VIE (AL00943)</v>
          </cell>
          <cell r="C64" t="str">
            <v>PREMIUMS REINSURANCE CEDED SUBTOTAL - CEDED U.S.A. NON-PARTICIPATING TOTAL NON-PAR (10 45.020.249.41)</v>
          </cell>
          <cell r="D64">
            <v>4283</v>
          </cell>
        </row>
        <row r="65">
          <cell r="A65" t="str">
            <v>INDUSTRIELLE ALLIANCE-VIE (AL00943)PREMIUMS REINSURANCE CEDED SUBTOTAL - CEDED TOTAL U.S.A. (10 45.020.249.76)</v>
          </cell>
          <cell r="B65" t="str">
            <v>INDUSTRIELLE ALLIANCE-VIE (AL00943)</v>
          </cell>
          <cell r="C65" t="str">
            <v>PREMIUMS REINSURANCE CEDED SUBTOTAL - CEDED TOTAL U.S.A. (10 45.020.249.76)</v>
          </cell>
          <cell r="D65">
            <v>4283</v>
          </cell>
        </row>
        <row r="66">
          <cell r="A66" t="str">
            <v>L'UNION-VIE (AL01100)PREMIUMS DIRECT SUBTOTAL - DIRECT NON-PARTICIPATING ANNUITY INDIVIDUAL (10 45.010.049.11)</v>
          </cell>
          <cell r="B66" t="str">
            <v>L'UNION-VIE (AL01100)</v>
          </cell>
          <cell r="C66" t="str">
            <v>PREMIUMS DIRECT SUBTOTAL - DIRECT NON-PARTICIPATING ANNUITY INDIVIDUAL (10 45.010.049.11)</v>
          </cell>
          <cell r="D66">
            <v>12939</v>
          </cell>
        </row>
        <row r="67">
          <cell r="A67" t="str">
            <v>L'UNION-VIE (AL01100)PREMIUMS DIRECT SUBTOTAL - DIRECT NON-PARTICIPATING TOTAL NON-PAR (10 45.010.049.41)</v>
          </cell>
          <cell r="B67" t="str">
            <v>L'UNION-VIE (AL01100)</v>
          </cell>
          <cell r="C67" t="str">
            <v>PREMIUMS DIRECT SUBTOTAL - DIRECT NON-PARTICIPATING TOTAL NON-PAR (10 45.010.049.41)</v>
          </cell>
          <cell r="D67">
            <v>104725</v>
          </cell>
        </row>
        <row r="68">
          <cell r="A68" t="str">
            <v>L'UNION-VIE (AL01100)PREMIUMS DIRECT SUBTOTAL - DIRECT TOTAL PAR (10 45.010.049.51)</v>
          </cell>
          <cell r="B68" t="str">
            <v>L'UNION-VIE (AL01100)</v>
          </cell>
          <cell r="C68" t="str">
            <v>PREMIUMS DIRECT SUBTOTAL - DIRECT TOTAL PAR (10 45.010.049.51)</v>
          </cell>
          <cell r="D68">
            <v>10376</v>
          </cell>
        </row>
        <row r="69">
          <cell r="A69" t="str">
            <v>L'UNION-VIE (AL01100)PREMIUMS REINSURANCE CEDED SUBTOTAL - CEDED NON-PARTICIPATING TOTAL NON-PAR (10 45.010.249.41)</v>
          </cell>
          <cell r="B69" t="str">
            <v>L'UNION-VIE (AL01100)</v>
          </cell>
          <cell r="C69" t="str">
            <v>PREMIUMS REINSURANCE CEDED SUBTOTAL - CEDED NON-PARTICIPATING TOTAL NON-PAR (10 45.010.249.41)</v>
          </cell>
          <cell r="D69">
            <v>31056</v>
          </cell>
        </row>
        <row r="70">
          <cell r="A70" t="str">
            <v>L'UNION-VIE (AL01100)PREMIUMS REINSURANCE CEDED SUBTOTAL - CEDED TOTAL PAR (10 45.010.249.51)</v>
          </cell>
          <cell r="B70" t="str">
            <v>L'UNION-VIE (AL01100)</v>
          </cell>
          <cell r="C70" t="str">
            <v>PREMIUMS REINSURANCE CEDED SUBTOTAL - CEDED TOTAL PAR (10 45.010.249.51)</v>
          </cell>
          <cell r="D70">
            <v>5054</v>
          </cell>
        </row>
        <row r="71">
          <cell r="A71" t="str">
            <v>OPTIMUM RÉASSURANCE (AL00652)PREMIUMS REINSURANCE ASSUMED SUBTOTAL - ASSUMED NON-PARTICIPATING TOTAL NON-PAR (10 45.010.149.41)</v>
          </cell>
          <cell r="B71" t="str">
            <v>OPTIMUM RÉASSURANCE (AL00652)</v>
          </cell>
          <cell r="C71" t="str">
            <v>PREMIUMS REINSURANCE ASSUMED SUBTOTAL - ASSUMED NON-PARTICIPATING TOTAL NON-PAR (10 45.010.149.41)</v>
          </cell>
          <cell r="D71">
            <v>162106</v>
          </cell>
        </row>
        <row r="72">
          <cell r="A72" t="str">
            <v>OPTIMUM RÉASSURANCE (AL00652)PREMIUMS REINSURANCE CEDED SUBTOTAL - CEDED NON-PARTICIPATING TOTAL NON-PAR (10 45.010.249.41)</v>
          </cell>
          <cell r="B72" t="str">
            <v>OPTIMUM RÉASSURANCE (AL00652)</v>
          </cell>
          <cell r="C72" t="str">
            <v>PREMIUMS REINSURANCE CEDED SUBTOTAL - CEDED NON-PARTICIPATING TOTAL NON-PAR (10 45.010.249.41)</v>
          </cell>
          <cell r="D72">
            <v>118111</v>
          </cell>
        </row>
        <row r="73">
          <cell r="A73" t="str">
            <v>OPTIMUM RÉASSURANCE (AL00652)PREMIUMS REINSURANCE ASSUMED SUBTOTAL - ASSUMED TOTAL ASIA/OTHER (10 45.020.149.89)</v>
          </cell>
          <cell r="B73" t="str">
            <v>OPTIMUM RÉASSURANCE (AL00652)</v>
          </cell>
          <cell r="C73" t="str">
            <v>PREMIUMS REINSURANCE ASSUMED SUBTOTAL - ASSUMED TOTAL ASIA/OTHER (10 45.020.149.89)</v>
          </cell>
          <cell r="D73">
            <v>22696</v>
          </cell>
        </row>
        <row r="74">
          <cell r="A74" t="str">
            <v>OPTIMUM RÉASSURANCE (AL00652)PREMIUMS REINSURANCE CEDED SUBTOTAL - CEDED TOTAL ASIA/OTHER (10 45.020.249.89)</v>
          </cell>
          <cell r="B74" t="str">
            <v>OPTIMUM RÉASSURANCE (AL00652)</v>
          </cell>
          <cell r="C74" t="str">
            <v>PREMIUMS REINSURANCE CEDED SUBTOTAL - CEDED TOTAL ASIA/OTHER (10 45.020.249.89)</v>
          </cell>
          <cell r="D74">
            <v>15464</v>
          </cell>
        </row>
        <row r="75">
          <cell r="A75" t="str">
            <v>PROMUTUEL VIE (AL00879)PREMIUMS DIRECT SUBTOTAL - DIRECT NON-PARTICIPATING TOTAL NON-PAR (10 45.010.049.41)</v>
          </cell>
          <cell r="B75" t="str">
            <v>PROMUTUEL VIE (AL00879)</v>
          </cell>
          <cell r="C75" t="str">
            <v>PREMIUMS DIRECT SUBTOTAL - DIRECT NON-PARTICIPATING TOTAL NON-PAR (10 45.010.049.41)</v>
          </cell>
          <cell r="D75">
            <v>3437</v>
          </cell>
        </row>
        <row r="76">
          <cell r="A76" t="str">
            <v>PROMUTUEL VIE (AL00879)PREMIUMS REINSURANCE CEDED SUBTOTAL - CEDED NON-PARTICIPATING TOTAL NON-PAR (10 45.010.249.41)</v>
          </cell>
          <cell r="B76" t="str">
            <v>PROMUTUEL VIE (AL00879)</v>
          </cell>
          <cell r="C76" t="str">
            <v>PREMIUMS REINSURANCE CEDED SUBTOTAL - CEDED NON-PARTICIPATING TOTAL NON-PAR (10 45.010.249.41)</v>
          </cell>
          <cell r="D76">
            <v>568</v>
          </cell>
        </row>
        <row r="77">
          <cell r="A77" t="str">
            <v>SHERBROOKE VIE (AL00978)PREMIUMS DIRECT SUBTOTAL - DIRECT NON-PARTICIPATING TOTAL NON-PAR (10 45.010.049.41)</v>
          </cell>
          <cell r="B77" t="str">
            <v>SHERBROOKE VIE (AL00978)</v>
          </cell>
          <cell r="C77" t="str">
            <v>PREMIUMS DIRECT SUBTOTAL - DIRECT NON-PARTICIPATING TOTAL NON-PAR (10 45.010.049.41)</v>
          </cell>
          <cell r="D77">
            <v>681</v>
          </cell>
        </row>
        <row r="78">
          <cell r="A78" t="str">
            <v>SHERBROOKE VIE (AL00978)PREMIUMS REINSURANCE CEDED SUBTOTAL - CEDED NON-PARTICIPATING TOTAL NON-PAR (10 45.010.249.41)</v>
          </cell>
          <cell r="B78" t="str">
            <v>SHERBROOKE VIE (AL00978)</v>
          </cell>
          <cell r="C78" t="str">
            <v>PREMIUMS REINSURANCE CEDED SUBTOTAL - CEDED NON-PARTICIPATING TOTAL NON-PAR (10 45.010.249.41)</v>
          </cell>
          <cell r="D78">
            <v>19</v>
          </cell>
        </row>
        <row r="79">
          <cell r="A79" t="str">
            <v>SSQ - VIE (AL00902)PREMIUMS DIRECT SUBTOTAL - DIRECT NON-PARTICIPATING ANNUITY INDIVIDUAL (10 45.010.049.11)</v>
          </cell>
          <cell r="B79" t="str">
            <v>SSQ - VIE (AL00902)</v>
          </cell>
          <cell r="C79" t="str">
            <v>PREMIUMS DIRECT SUBTOTAL - DIRECT NON-PARTICIPATING ANNUITY INDIVIDUAL (10 45.010.049.11)</v>
          </cell>
          <cell r="D79">
            <v>43555</v>
          </cell>
        </row>
        <row r="80">
          <cell r="A80" t="str">
            <v>SSQ - VIE (AL00902)PREMIUMS DIRECT SUBTOTAL - DIRECT NON-PARTICIPATING ANNUITY GROUP (10 45.010.049.12)</v>
          </cell>
          <cell r="B80" t="str">
            <v>SSQ - VIE (AL00902)</v>
          </cell>
          <cell r="C80" t="str">
            <v>PREMIUMS DIRECT SUBTOTAL - DIRECT NON-PARTICIPATING ANNUITY GROUP (10 45.010.049.12)</v>
          </cell>
          <cell r="D80">
            <v>12558</v>
          </cell>
        </row>
        <row r="81">
          <cell r="A81" t="str">
            <v>SSQ - VIE (AL00902)PREMIUMS DIRECT SUBTOTAL - DIRECT NON-PARTICIPATING TOTAL NON-PAR (10 45.010.049.41)</v>
          </cell>
          <cell r="B81" t="str">
            <v>SSQ - VIE (AL00902)</v>
          </cell>
          <cell r="C81" t="str">
            <v>PREMIUMS DIRECT SUBTOTAL - DIRECT NON-PARTICIPATING TOTAL NON-PAR (10 45.010.049.41)</v>
          </cell>
          <cell r="D81">
            <v>1327628</v>
          </cell>
        </row>
        <row r="82">
          <cell r="A82" t="str">
            <v>SSQ - VIE (AL00902)PREMIUMS REINSURANCE ASSUMED SUBTOTAL - ASSUMED NON-PARTICIPATING TOTAL NON-PAR (10 45.010.149.41)</v>
          </cell>
          <cell r="B82" t="str">
            <v>SSQ - VIE (AL00902)</v>
          </cell>
          <cell r="C82" t="str">
            <v>PREMIUMS REINSURANCE ASSUMED SUBTOTAL - ASSUMED NON-PARTICIPATING TOTAL NON-PAR (10 45.010.149.41)</v>
          </cell>
          <cell r="D82">
            <v>972</v>
          </cell>
        </row>
        <row r="83">
          <cell r="A83" t="str">
            <v>SSQ - VIE (AL00902)PREMIUMS REINSURANCE CEDED SUBTOTAL - CEDED NON-PARTICIPATING ANNUITY INDIVIDUAL (10 45.010.249.11)</v>
          </cell>
          <cell r="B83" t="str">
            <v>SSQ - VIE (AL00902)</v>
          </cell>
          <cell r="C83" t="str">
            <v>PREMIUMS REINSURANCE CEDED SUBTOTAL - CEDED NON-PARTICIPATING ANNUITY INDIVIDUAL (10 45.010.249.11)</v>
          </cell>
          <cell r="D83">
            <v>59</v>
          </cell>
        </row>
        <row r="84">
          <cell r="A84" t="str">
            <v>SSQ - VIE (AL00902)PREMIUMS REINSURANCE CEDED SUBTOTAL - CEDED NON-PARTICIPATING TOTAL NON-PAR (10 45.010.249.41)</v>
          </cell>
          <cell r="B84" t="str">
            <v>SSQ - VIE (AL00902)</v>
          </cell>
          <cell r="C84" t="str">
            <v>PREMIUMS REINSURANCE CEDED SUBTOTAL - CEDED NON-PARTICIPATING TOTAL NON-PAR (10 45.010.249.41)</v>
          </cell>
          <cell r="D84">
            <v>276260</v>
          </cell>
        </row>
        <row r="85">
          <cell r="A85" t="str">
            <v>SSQ, SOCIÉTÉ D'ASSURANCE (AL01115)PREMIUMS DIRECT SUBTOTAL - DIRECT NON-PARTICIPATING TOTAL NON-PAR (10 45.010.049.41)</v>
          </cell>
          <cell r="B85" t="str">
            <v>SSQ, SOCIÉTÉ D'ASSURANCE (AL01115)</v>
          </cell>
          <cell r="C85" t="str">
            <v>PREMIUMS DIRECT SUBTOTAL - DIRECT NON-PARTICIPATING TOTAL NON-PAR (10 45.010.049.41)</v>
          </cell>
          <cell r="D85">
            <v>150548</v>
          </cell>
        </row>
        <row r="86">
          <cell r="A86" t="str">
            <v>SSQ, SOCIÉTÉ D'ASSURANCE (AL01115)PREMIUMS REINSURANCE CEDED SUBTOTAL - CEDED NON-PARTICIPATING TOTAL NON-PAR (10 45.010.249.41)</v>
          </cell>
          <cell r="B86" t="str">
            <v>SSQ, SOCIÉTÉ D'ASSURANCE (AL01115)</v>
          </cell>
          <cell r="C86" t="str">
            <v>PREMIUMS REINSURANCE CEDED SUBTOTAL - CEDED NON-PARTICIPATING TOTAL NON-PAR (10 45.010.249.41)</v>
          </cell>
          <cell r="D86">
            <v>39538</v>
          </cell>
        </row>
        <row r="87">
          <cell r="A87" t="str">
            <v>SURVIVANCE (AL00541)PREMIUMS DIRECT SUBTOTAL - DIRECT NON-PARTICIPATING ANNUITY INDIVIDUAL (10 45.010.049.11)</v>
          </cell>
          <cell r="B87" t="str">
            <v>SURVIVANCE (AL00541)</v>
          </cell>
          <cell r="C87" t="str">
            <v>PREMIUMS DIRECT SUBTOTAL - DIRECT NON-PARTICIPATING ANNUITY INDIVIDUAL (10 45.010.049.11)</v>
          </cell>
          <cell r="D87">
            <v>79</v>
          </cell>
        </row>
        <row r="88">
          <cell r="A88" t="str">
            <v>SURVIVANCE (AL00541)PREMIUMS DIRECT SUBTOTAL - DIRECT NON-PARTICIPATING TOTAL NON-PAR (10 45.010.049.41)</v>
          </cell>
          <cell r="B88" t="str">
            <v>SURVIVANCE (AL00541)</v>
          </cell>
          <cell r="C88" t="str">
            <v>PREMIUMS DIRECT SUBTOTAL - DIRECT NON-PARTICIPATING TOTAL NON-PAR (10 45.010.049.41)</v>
          </cell>
          <cell r="D88">
            <v>82302</v>
          </cell>
        </row>
        <row r="89">
          <cell r="A89" t="str">
            <v>SURVIVANCE (AL00541)PREMIUMS DIRECT SUBTOTAL - DIRECT TOTAL PAR (10 45.010.049.51)</v>
          </cell>
          <cell r="B89" t="str">
            <v>SURVIVANCE (AL00541)</v>
          </cell>
          <cell r="C89" t="str">
            <v>PREMIUMS DIRECT SUBTOTAL - DIRECT TOTAL PAR (10 45.010.049.51)</v>
          </cell>
          <cell r="D89">
            <v>3140</v>
          </cell>
        </row>
        <row r="90">
          <cell r="A90" t="str">
            <v>SURVIVANCE (AL00541)PREMIUMS REINSURANCE CEDED SUBTOTAL - CEDED NON-PARTICIPATING TOTAL NON-PAR (10 45.010.249.41)</v>
          </cell>
          <cell r="B90" t="str">
            <v>SURVIVANCE (AL00541)</v>
          </cell>
          <cell r="C90" t="str">
            <v>PREMIUMS REINSURANCE CEDED SUBTOTAL - CEDED NON-PARTICIPATING TOTAL NON-PAR (10 45.010.249.41)</v>
          </cell>
          <cell r="D90">
            <v>19206</v>
          </cell>
        </row>
        <row r="91">
          <cell r="A91" t="str">
            <v>SURVIVANCE (AL00541)PREMIUMS REINSURANCE CEDED SUBTOTAL - CEDED TOTAL PAR (10 45.010.249.51)</v>
          </cell>
          <cell r="B91" t="str">
            <v>SURVIVANCE (AL00541)</v>
          </cell>
          <cell r="C91" t="str">
            <v>PREMIUMS REINSURANCE CEDED SUBTOTAL - CEDED TOTAL PAR (10 45.010.249.51)</v>
          </cell>
          <cell r="D91">
            <v>198</v>
          </cell>
        </row>
        <row r="92">
          <cell r="A92" t="str">
            <v>SURVIVANCE-VOYAGE (AL00959)PREMIUMS REINSURANCE ASSUMED SUBTOTAL - ASSUMED NON-PARTICIPATING TOTAL NON-PAR (10 45.010.149.41)</v>
          </cell>
          <cell r="B92" t="str">
            <v>SURVIVANCE-VOYAGE (AL00959)</v>
          </cell>
          <cell r="C92" t="str">
            <v>PREMIUMS REINSURANCE ASSUMED SUBTOTAL - ASSUMED NON-PARTICIPATING TOTAL NON-PAR (10 45.010.149.41)</v>
          </cell>
          <cell r="D92">
            <v>9853</v>
          </cell>
        </row>
        <row r="93">
          <cell r="A93" t="str">
            <v>SURVIVANCE-VOYAGE (AL00959)PREMIUMS REINSURANCE CEDED SUBTOTAL - CEDED NON-PARTICIPATING TOTAL NON-PAR (10 45.010.249.41)</v>
          </cell>
          <cell r="B93" t="str">
            <v>SURVIVANCE-VOYAGE (AL00959)</v>
          </cell>
          <cell r="C93" t="str">
            <v>PREMIUMS REINSURANCE CEDED SUBTOTAL - CEDED NON-PARTICIPATING TOTAL NON-PAR (10 45.010.249.41)</v>
          </cell>
          <cell r="D93">
            <v>227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>
        <row r="2">
          <cell r="B2" t="str">
            <v>Q2</v>
          </cell>
        </row>
        <row r="3">
          <cell r="B3">
            <v>2014</v>
          </cell>
        </row>
      </sheetData>
      <sheetData sheetId="2"/>
      <sheetData sheetId="3">
        <row r="40">
          <cell r="J40">
            <v>24878652.860873494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>
        <row r="35">
          <cell r="C35">
            <v>1.3838999999999999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F9">
            <v>-5672768.5</v>
          </cell>
        </row>
      </sheetData>
      <sheetData sheetId="16">
        <row r="9">
          <cell r="F9">
            <v>-4460122.84375</v>
          </cell>
        </row>
      </sheetData>
      <sheetData sheetId="17">
        <row r="9">
          <cell r="F9">
            <v>-23343606.375</v>
          </cell>
        </row>
      </sheetData>
      <sheetData sheetId="18">
        <row r="9">
          <cell r="F9">
            <v>22315809.976992004</v>
          </cell>
        </row>
      </sheetData>
      <sheetData sheetId="19">
        <row r="9">
          <cell r="F9">
            <v>22203022.935189612</v>
          </cell>
        </row>
      </sheetData>
      <sheetData sheetId="20">
        <row r="9">
          <cell r="F9">
            <v>58439774.356345206</v>
          </cell>
        </row>
      </sheetData>
      <sheetData sheetId="21">
        <row r="9">
          <cell r="F9">
            <v>36477855.359315999</v>
          </cell>
        </row>
      </sheetData>
      <sheetData sheetId="22">
        <row r="9">
          <cell r="F9">
            <v>26725602.616196398</v>
          </cell>
        </row>
      </sheetData>
      <sheetData sheetId="23">
        <row r="9">
          <cell r="F9">
            <v>47427696.539170496</v>
          </cell>
        </row>
      </sheetData>
      <sheetData sheetId="24">
        <row r="9">
          <cell r="F9">
            <v>3153460.7681639995</v>
          </cell>
        </row>
      </sheetData>
      <sheetData sheetId="25">
        <row r="9">
          <cell r="F9">
            <v>84296401.78099139</v>
          </cell>
        </row>
      </sheetData>
      <sheetData sheetId="26">
        <row r="9">
          <cell r="F9">
            <v>32736154.18862249</v>
          </cell>
        </row>
      </sheetData>
      <sheetData sheetId="27">
        <row r="9">
          <cell r="F9">
            <v>21417828.483624298</v>
          </cell>
        </row>
      </sheetData>
      <sheetData sheetId="28">
        <row r="9">
          <cell r="F9">
            <v>-6395545.6938176993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6351-06A5-40DD-AF44-66CE86821FF4}">
  <sheetPr syncVertical="1" syncRef="A1" transitionEvaluation="1" transitionEntry="1">
    <pageSetUpPr fitToPage="1"/>
  </sheetPr>
  <dimension ref="A1:G59"/>
  <sheetViews>
    <sheetView tabSelected="1" zoomScaleNormal="100" workbookViewId="0">
      <selection activeCell="A2" sqref="A2"/>
    </sheetView>
  </sheetViews>
  <sheetFormatPr defaultColWidth="11.6640625" defaultRowHeight="12.5" x14ac:dyDescent="0.25"/>
  <cols>
    <col min="1" max="1" width="21.88671875" style="146" customWidth="1"/>
    <col min="2" max="2" width="19.5546875" style="146" bestFit="1" customWidth="1"/>
    <col min="3" max="3" width="17.88671875" style="146" customWidth="1"/>
    <col min="4" max="4" width="20.77734375" style="146" customWidth="1"/>
    <col min="5" max="5" width="20.88671875" style="146" customWidth="1"/>
    <col min="6" max="7" width="19.5546875" style="146" customWidth="1"/>
    <col min="8" max="16384" width="11.6640625" style="146"/>
  </cols>
  <sheetData>
    <row r="1" spans="1:6" ht="23.4" customHeight="1" x14ac:dyDescent="0.35">
      <c r="B1" s="147"/>
      <c r="F1" s="148" t="s">
        <v>106</v>
      </c>
    </row>
    <row r="2" spans="1:6" ht="15" customHeight="1" x14ac:dyDescent="0.35">
      <c r="B2" s="147"/>
      <c r="F2" s="148"/>
    </row>
    <row r="3" spans="1:6" ht="37.4" customHeight="1" x14ac:dyDescent="0.5">
      <c r="A3" s="149" t="s">
        <v>107</v>
      </c>
      <c r="B3" s="149"/>
      <c r="C3" s="149"/>
      <c r="D3" s="149"/>
      <c r="E3" s="149"/>
      <c r="F3" s="149"/>
    </row>
    <row r="4" spans="1:6" ht="26.15" customHeight="1" x14ac:dyDescent="0.5">
      <c r="A4" s="149" t="s">
        <v>108</v>
      </c>
      <c r="B4" s="149"/>
      <c r="C4" s="149"/>
      <c r="D4" s="149"/>
      <c r="E4" s="149"/>
      <c r="F4" s="149"/>
    </row>
    <row r="5" spans="1:6" ht="14.15" customHeight="1" x14ac:dyDescent="0.25"/>
    <row r="6" spans="1:6" ht="17.399999999999999" customHeight="1" x14ac:dyDescent="0.35">
      <c r="A6" s="147" t="s">
        <v>109</v>
      </c>
    </row>
    <row r="7" spans="1:6" ht="24" customHeight="1" x14ac:dyDescent="0.25">
      <c r="A7" s="150" t="s">
        <v>110</v>
      </c>
      <c r="B7" s="150"/>
      <c r="C7" s="151"/>
      <c r="D7" s="151"/>
      <c r="E7" s="151"/>
      <c r="F7" s="151"/>
    </row>
    <row r="8" spans="1:6" ht="24" customHeight="1" x14ac:dyDescent="0.25">
      <c r="A8" s="150" t="s">
        <v>111</v>
      </c>
      <c r="B8" s="150"/>
      <c r="C8" s="151"/>
      <c r="D8" s="151"/>
      <c r="E8" s="151"/>
      <c r="F8" s="151"/>
    </row>
    <row r="9" spans="1:6" ht="24" customHeight="1" x14ac:dyDescent="0.25">
      <c r="A9" s="150" t="s">
        <v>112</v>
      </c>
      <c r="B9" s="150" t="s">
        <v>113</v>
      </c>
      <c r="C9" s="151"/>
      <c r="D9" s="151"/>
      <c r="E9" s="151"/>
      <c r="F9" s="151"/>
    </row>
    <row r="10" spans="1:6" ht="14.15" customHeight="1" x14ac:dyDescent="0.35">
      <c r="A10" s="152"/>
      <c r="B10" s="152"/>
      <c r="C10" s="152"/>
      <c r="D10" s="152"/>
      <c r="E10" s="152"/>
      <c r="F10" s="152"/>
    </row>
    <row r="11" spans="1:6" ht="14.15" customHeight="1" x14ac:dyDescent="0.35">
      <c r="A11" s="152"/>
      <c r="B11" s="152"/>
      <c r="C11" s="152"/>
      <c r="D11" s="152"/>
      <c r="E11" s="152"/>
      <c r="F11" s="152"/>
    </row>
    <row r="12" spans="1:6" ht="15" customHeight="1" x14ac:dyDescent="0.35">
      <c r="A12" s="153" t="s">
        <v>114</v>
      </c>
    </row>
    <row r="13" spans="1:6" ht="24" customHeight="1" x14ac:dyDescent="0.25">
      <c r="A13" s="150" t="s">
        <v>115</v>
      </c>
      <c r="B13" s="150"/>
      <c r="C13" s="151"/>
      <c r="D13" s="151"/>
      <c r="E13" s="151"/>
      <c r="F13" s="151"/>
    </row>
    <row r="14" spans="1:6" ht="24" customHeight="1" x14ac:dyDescent="0.25">
      <c r="A14" s="150" t="s">
        <v>116</v>
      </c>
      <c r="B14" s="150"/>
      <c r="C14" s="154"/>
      <c r="D14" s="154"/>
      <c r="E14" s="154"/>
      <c r="F14" s="154"/>
    </row>
    <row r="15" spans="1:6" ht="24" customHeight="1" x14ac:dyDescent="0.25">
      <c r="A15" s="150" t="s">
        <v>117</v>
      </c>
      <c r="B15" s="150"/>
      <c r="C15" s="151"/>
      <c r="D15" s="151"/>
      <c r="E15" s="151"/>
      <c r="F15" s="151"/>
    </row>
    <row r="16" spans="1:6" ht="24" customHeight="1" x14ac:dyDescent="0.25">
      <c r="A16" s="150" t="s">
        <v>118</v>
      </c>
      <c r="B16" s="150"/>
      <c r="C16" s="151"/>
      <c r="D16" s="151"/>
      <c r="E16" s="151"/>
      <c r="F16" s="151"/>
    </row>
    <row r="17" spans="1:7" ht="15.5" x14ac:dyDescent="0.35">
      <c r="A17" s="152"/>
      <c r="B17" s="152"/>
      <c r="C17" s="152"/>
      <c r="D17" s="152"/>
      <c r="E17" s="152"/>
      <c r="F17" s="152"/>
    </row>
    <row r="18" spans="1:7" ht="14.5" x14ac:dyDescent="0.35">
      <c r="A18" s="155"/>
      <c r="B18" s="155"/>
      <c r="C18" s="155"/>
      <c r="D18" s="155"/>
      <c r="E18" s="155"/>
      <c r="F18" s="155"/>
    </row>
    <row r="19" spans="1:7" ht="14.15" customHeight="1" x14ac:dyDescent="0.35">
      <c r="A19" s="156" t="s">
        <v>119</v>
      </c>
      <c r="B19" s="156"/>
      <c r="C19" s="156"/>
      <c r="D19" s="156"/>
      <c r="E19" s="156"/>
      <c r="F19" s="156"/>
    </row>
    <row r="20" spans="1:7" ht="75" customHeight="1" x14ac:dyDescent="0.25">
      <c r="A20" s="157"/>
      <c r="B20" s="158" t="s">
        <v>120</v>
      </c>
      <c r="C20" s="158"/>
      <c r="D20" s="158"/>
      <c r="E20" s="158"/>
      <c r="F20" s="158"/>
    </row>
    <row r="21" spans="1:7" ht="22.5" customHeight="1" x14ac:dyDescent="0.25">
      <c r="A21" s="157"/>
      <c r="B21" s="159"/>
      <c r="C21" s="159"/>
      <c r="D21" s="159"/>
      <c r="E21" s="159"/>
      <c r="F21" s="159"/>
    </row>
    <row r="22" spans="1:7" ht="33" customHeight="1" x14ac:dyDescent="0.25">
      <c r="A22" s="157"/>
      <c r="B22" s="160"/>
      <c r="C22" s="158" t="s">
        <v>121</v>
      </c>
      <c r="D22" s="158"/>
      <c r="E22" s="158"/>
      <c r="F22" s="158"/>
    </row>
    <row r="23" spans="1:7" ht="9" customHeight="1" x14ac:dyDescent="0.25">
      <c r="A23" s="157"/>
      <c r="B23" s="157"/>
      <c r="C23" s="161"/>
      <c r="D23" s="161"/>
      <c r="E23" s="161"/>
      <c r="F23" s="161"/>
    </row>
    <row r="24" spans="1:7" ht="35.25" customHeight="1" x14ac:dyDescent="0.25">
      <c r="A24" s="157"/>
      <c r="B24" s="160"/>
      <c r="C24" s="158" t="s">
        <v>122</v>
      </c>
      <c r="D24" s="158"/>
      <c r="E24" s="158"/>
      <c r="F24" s="158"/>
    </row>
    <row r="25" spans="1:7" ht="13" x14ac:dyDescent="0.25">
      <c r="A25" s="157"/>
      <c r="B25" s="161"/>
      <c r="C25" s="162" t="s">
        <v>123</v>
      </c>
      <c r="D25" s="162"/>
      <c r="E25" s="162"/>
      <c r="F25" s="162"/>
    </row>
    <row r="26" spans="1:7" ht="31.5" customHeight="1" x14ac:dyDescent="0.25">
      <c r="A26" s="157"/>
      <c r="B26" s="161"/>
      <c r="C26" s="163"/>
      <c r="D26" s="163"/>
      <c r="E26" s="163"/>
      <c r="F26" s="163"/>
    </row>
    <row r="27" spans="1:7" ht="15" customHeight="1" x14ac:dyDescent="0.25">
      <c r="A27" s="157"/>
      <c r="B27" s="161"/>
      <c r="C27" s="161"/>
      <c r="D27" s="161"/>
      <c r="E27" s="161"/>
      <c r="F27" s="161"/>
    </row>
    <row r="28" spans="1:7" ht="29.15" customHeight="1" x14ac:dyDescent="0.25">
      <c r="B28" s="151"/>
      <c r="C28" s="151"/>
      <c r="E28" s="151"/>
      <c r="F28" s="151"/>
    </row>
    <row r="29" spans="1:7" ht="14.15" customHeight="1" x14ac:dyDescent="0.35">
      <c r="A29" s="155"/>
      <c r="B29" s="164" t="s">
        <v>124</v>
      </c>
      <c r="C29" s="164"/>
      <c r="E29" s="165" t="s">
        <v>125</v>
      </c>
      <c r="F29" s="165"/>
    </row>
    <row r="30" spans="1:7" ht="14.15" customHeight="1" thickBot="1" x14ac:dyDescent="0.4">
      <c r="A30" s="166"/>
      <c r="B30" s="166"/>
      <c r="C30" s="166"/>
      <c r="D30" s="166"/>
      <c r="E30" s="166"/>
      <c r="F30" s="155"/>
      <c r="G30" s="167"/>
    </row>
    <row r="31" spans="1:7" ht="14.15" customHeight="1" x14ac:dyDescent="0.25">
      <c r="B31" s="168" t="s">
        <v>126</v>
      </c>
      <c r="C31" s="169"/>
      <c r="D31" s="170" t="s">
        <v>127</v>
      </c>
      <c r="E31" s="171" t="s">
        <v>128</v>
      </c>
    </row>
    <row r="32" spans="1:7" x14ac:dyDescent="0.25">
      <c r="B32" s="172"/>
      <c r="C32" s="173"/>
      <c r="D32" s="174"/>
      <c r="E32" s="175"/>
    </row>
    <row r="33" spans="1:7" ht="54.9" customHeight="1" x14ac:dyDescent="0.25">
      <c r="B33" s="176" t="s">
        <v>129</v>
      </c>
      <c r="C33" s="177"/>
      <c r="D33" s="178">
        <v>1503</v>
      </c>
      <c r="E33" s="179" t="s">
        <v>130</v>
      </c>
    </row>
    <row r="34" spans="1:7" ht="17" thickBot="1" x14ac:dyDescent="0.3">
      <c r="B34" s="180" t="s">
        <v>131</v>
      </c>
      <c r="C34" s="181"/>
      <c r="D34" s="182">
        <v>1506</v>
      </c>
      <c r="E34" s="183" t="s">
        <v>132</v>
      </c>
    </row>
    <row r="36" spans="1:7" ht="14.15" customHeight="1" x14ac:dyDescent="0.35">
      <c r="A36" s="155"/>
      <c r="B36" s="184"/>
      <c r="C36" s="184"/>
      <c r="E36" s="184"/>
      <c r="F36" s="184"/>
    </row>
    <row r="37" spans="1:7" ht="15.65" customHeight="1" x14ac:dyDescent="0.35">
      <c r="A37" s="185" t="s">
        <v>133</v>
      </c>
      <c r="B37" s="185"/>
      <c r="C37" s="185"/>
      <c r="D37" s="185"/>
      <c r="E37" s="185"/>
      <c r="F37" s="185"/>
    </row>
    <row r="38" spans="1:7" ht="67.5" customHeight="1" x14ac:dyDescent="0.35">
      <c r="A38" s="155"/>
      <c r="B38" s="186" t="s">
        <v>134</v>
      </c>
      <c r="C38" s="186"/>
      <c r="D38" s="186"/>
      <c r="E38" s="186"/>
      <c r="F38" s="186"/>
    </row>
    <row r="39" spans="1:7" ht="14.25" customHeight="1" x14ac:dyDescent="0.35">
      <c r="A39" s="155"/>
      <c r="B39" s="187"/>
      <c r="C39" s="187"/>
      <c r="D39" s="187"/>
      <c r="E39" s="187"/>
      <c r="F39" s="187"/>
    </row>
    <row r="40" spans="1:7" ht="30" customHeight="1" x14ac:dyDescent="0.25">
      <c r="A40" s="157"/>
      <c r="B40" s="160"/>
      <c r="C40" s="158" t="s">
        <v>135</v>
      </c>
      <c r="D40" s="158"/>
      <c r="E40" s="158"/>
      <c r="F40" s="158"/>
    </row>
    <row r="41" spans="1:7" ht="9" customHeight="1" x14ac:dyDescent="0.25">
      <c r="A41" s="157"/>
      <c r="B41" s="157"/>
      <c r="C41" s="161"/>
      <c r="D41" s="161"/>
      <c r="E41" s="161"/>
      <c r="F41" s="161"/>
    </row>
    <row r="42" spans="1:7" ht="31.5" customHeight="1" x14ac:dyDescent="0.25">
      <c r="A42" s="157"/>
      <c r="B42" s="160"/>
      <c r="C42" s="158" t="s">
        <v>136</v>
      </c>
      <c r="D42" s="158"/>
      <c r="E42" s="158"/>
      <c r="F42" s="158"/>
    </row>
    <row r="43" spans="1:7" ht="13" x14ac:dyDescent="0.25">
      <c r="A43" s="157"/>
      <c r="B43" s="161"/>
      <c r="C43" s="162" t="s">
        <v>123</v>
      </c>
      <c r="D43" s="162"/>
      <c r="E43" s="162"/>
      <c r="F43" s="162"/>
    </row>
    <row r="44" spans="1:7" ht="31.5" customHeight="1" x14ac:dyDescent="0.25">
      <c r="A44" s="157"/>
      <c r="B44" s="161"/>
      <c r="C44" s="163"/>
      <c r="D44" s="163"/>
      <c r="E44" s="163"/>
      <c r="F44" s="163"/>
    </row>
    <row r="45" spans="1:7" ht="14.25" customHeight="1" x14ac:dyDescent="0.25">
      <c r="A45" s="157"/>
      <c r="B45" s="161"/>
      <c r="C45" s="161"/>
      <c r="D45" s="161"/>
      <c r="E45" s="161"/>
      <c r="F45" s="161"/>
    </row>
    <row r="46" spans="1:7" ht="32.15" customHeight="1" x14ac:dyDescent="0.35">
      <c r="A46" s="155"/>
      <c r="B46" s="151"/>
      <c r="C46" s="151"/>
      <c r="E46" s="151"/>
      <c r="F46" s="151"/>
    </row>
    <row r="47" spans="1:7" ht="14.15" customHeight="1" x14ac:dyDescent="0.35">
      <c r="A47" s="155"/>
      <c r="B47" s="164" t="s">
        <v>124</v>
      </c>
      <c r="C47" s="164"/>
      <c r="E47" s="165" t="s">
        <v>125</v>
      </c>
      <c r="F47" s="165"/>
    </row>
    <row r="48" spans="1:7" ht="14.15" customHeight="1" x14ac:dyDescent="0.35">
      <c r="A48" s="166"/>
      <c r="B48" s="166"/>
      <c r="C48" s="166"/>
      <c r="D48" s="166"/>
      <c r="E48" s="166"/>
      <c r="F48" s="155"/>
      <c r="G48" s="167"/>
    </row>
    <row r="49" spans="1:7" ht="14.15" customHeight="1" x14ac:dyDescent="0.35">
      <c r="A49" s="166"/>
      <c r="B49" s="166"/>
      <c r="C49" s="166"/>
      <c r="D49" s="166"/>
      <c r="E49" s="166"/>
      <c r="F49" s="155"/>
      <c r="G49" s="167"/>
    </row>
    <row r="50" spans="1:7" ht="14.15" customHeight="1" x14ac:dyDescent="0.35">
      <c r="A50" s="166"/>
      <c r="B50" s="166"/>
      <c r="C50" s="166"/>
      <c r="D50" s="166"/>
      <c r="E50" s="166"/>
      <c r="F50" s="155"/>
      <c r="G50" s="167"/>
    </row>
    <row r="51" spans="1:7" ht="14.15" customHeight="1" x14ac:dyDescent="0.35">
      <c r="A51" s="166"/>
      <c r="B51" s="166"/>
      <c r="C51" s="166"/>
      <c r="D51" s="166"/>
      <c r="E51" s="166"/>
      <c r="F51" s="155"/>
      <c r="G51" s="167"/>
    </row>
    <row r="52" spans="1:7" ht="27" customHeight="1" x14ac:dyDescent="0.25">
      <c r="A52" s="188" t="s">
        <v>137</v>
      </c>
      <c r="B52" s="189"/>
      <c r="C52" s="189"/>
      <c r="D52" s="189"/>
      <c r="E52" s="189"/>
      <c r="F52" s="190"/>
      <c r="G52" s="167"/>
    </row>
    <row r="53" spans="1:7" ht="32.15" customHeight="1" x14ac:dyDescent="0.25">
      <c r="A53" s="191" t="s">
        <v>138</v>
      </c>
      <c r="B53" s="192"/>
      <c r="C53" s="192"/>
      <c r="D53" s="192"/>
      <c r="E53" s="192"/>
      <c r="F53" s="193"/>
    </row>
    <row r="54" spans="1:7" ht="18" customHeight="1" x14ac:dyDescent="0.25">
      <c r="A54" s="194" t="s">
        <v>139</v>
      </c>
      <c r="B54" s="195"/>
      <c r="C54" s="195"/>
      <c r="D54" s="195"/>
      <c r="E54" s="195"/>
      <c r="F54" s="196"/>
    </row>
    <row r="55" spans="1:7" ht="18.649999999999999" customHeight="1" x14ac:dyDescent="0.25">
      <c r="A55" s="197"/>
      <c r="B55" s="187"/>
      <c r="C55" s="187"/>
      <c r="D55" s="187"/>
      <c r="E55" s="187"/>
      <c r="F55" s="187"/>
    </row>
    <row r="56" spans="1:7" ht="15" customHeight="1" x14ac:dyDescent="0.25">
      <c r="A56" s="197"/>
      <c r="B56" s="187"/>
      <c r="C56" s="187"/>
      <c r="D56" s="187"/>
      <c r="E56" s="187"/>
      <c r="F56" s="187"/>
    </row>
    <row r="57" spans="1:7" ht="15" customHeight="1" x14ac:dyDescent="0.25">
      <c r="A57" s="197"/>
      <c r="B57" s="187"/>
      <c r="C57" s="187"/>
      <c r="D57" s="187"/>
      <c r="E57" s="187"/>
      <c r="F57" s="187"/>
    </row>
    <row r="58" spans="1:7" ht="13.4" customHeight="1" x14ac:dyDescent="0.25">
      <c r="A58" s="198"/>
      <c r="F58" s="199"/>
    </row>
    <row r="59" spans="1:7" ht="14.15" customHeight="1" x14ac:dyDescent="0.25">
      <c r="A59" s="198"/>
    </row>
  </sheetData>
  <mergeCells count="43">
    <mergeCell ref="B47:C47"/>
    <mergeCell ref="E47:F47"/>
    <mergeCell ref="A52:F52"/>
    <mergeCell ref="A53:F53"/>
    <mergeCell ref="A54:F54"/>
    <mergeCell ref="B38:F38"/>
    <mergeCell ref="C40:F40"/>
    <mergeCell ref="C42:F42"/>
    <mergeCell ref="C43:F43"/>
    <mergeCell ref="C44:F44"/>
    <mergeCell ref="B46:C46"/>
    <mergeCell ref="E46:F46"/>
    <mergeCell ref="B31:C32"/>
    <mergeCell ref="D31:D32"/>
    <mergeCell ref="E31:E32"/>
    <mergeCell ref="B33:C33"/>
    <mergeCell ref="B34:C34"/>
    <mergeCell ref="A37:F37"/>
    <mergeCell ref="C25:F25"/>
    <mergeCell ref="C26:F26"/>
    <mergeCell ref="B28:C28"/>
    <mergeCell ref="E28:F28"/>
    <mergeCell ref="B29:C29"/>
    <mergeCell ref="E29:F29"/>
    <mergeCell ref="A16:B16"/>
    <mergeCell ref="C16:F16"/>
    <mergeCell ref="A19:F19"/>
    <mergeCell ref="B20:F20"/>
    <mergeCell ref="C22:F22"/>
    <mergeCell ref="C24:F24"/>
    <mergeCell ref="A9:B9"/>
    <mergeCell ref="C9:F9"/>
    <mergeCell ref="A13:B13"/>
    <mergeCell ref="C13:F13"/>
    <mergeCell ref="A14:B14"/>
    <mergeCell ref="A15:B15"/>
    <mergeCell ref="C15:F15"/>
    <mergeCell ref="A3:F3"/>
    <mergeCell ref="A4:F4"/>
    <mergeCell ref="A7:B7"/>
    <mergeCell ref="C7:F7"/>
    <mergeCell ref="A8:B8"/>
    <mergeCell ref="C8:F8"/>
  </mergeCells>
  <printOptions horizontalCentered="1"/>
  <pageMargins left="0.39370078740157483" right="0.39370078740157483" top="0.39370078740157483" bottom="0.39370078740157483" header="0.39370078740157483" footer="0.39370078740157483"/>
  <pageSetup paperSize="5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showGridLines="0" zoomScale="130" zoomScaleNormal="130" workbookViewId="0">
      <selection activeCell="A2" sqref="A2"/>
    </sheetView>
  </sheetViews>
  <sheetFormatPr defaultColWidth="9.33203125" defaultRowHeight="10" x14ac:dyDescent="0.2"/>
  <cols>
    <col min="1" max="3" width="3.77734375" customWidth="1"/>
    <col min="4" max="4" width="17.44140625" customWidth="1"/>
    <col min="5" max="5" width="70.77734375" customWidth="1"/>
    <col min="6" max="6" width="16.77734375" customWidth="1"/>
    <col min="7" max="7" width="6.44140625" customWidth="1"/>
    <col min="8" max="8" width="17.33203125" customWidth="1"/>
    <col min="9" max="9" width="4.77734375" customWidth="1"/>
    <col min="10" max="10" width="16.44140625" customWidth="1"/>
    <col min="11" max="11" width="6.33203125" customWidth="1"/>
    <col min="12" max="12" width="17.109375" customWidth="1"/>
    <col min="13" max="13" width="4.77734375" customWidth="1"/>
    <col min="14" max="14" width="17.33203125" customWidth="1"/>
    <col min="15" max="15" width="4.77734375" customWidth="1"/>
    <col min="16" max="16" width="12.77734375" customWidth="1"/>
    <col min="17" max="17" width="4.77734375" customWidth="1"/>
    <col min="18" max="18" width="12.77734375" customWidth="1"/>
  </cols>
  <sheetData>
    <row r="1" spans="1:14" x14ac:dyDescent="0.2">
      <c r="A1" s="17" t="s">
        <v>62</v>
      </c>
      <c r="B1" s="17"/>
    </row>
    <row r="2" spans="1:14" x14ac:dyDescent="0.2">
      <c r="A2" s="17"/>
      <c r="B2" s="17"/>
    </row>
    <row r="3" spans="1:14" ht="13" x14ac:dyDescent="0.2">
      <c r="A3" s="23" t="s">
        <v>8</v>
      </c>
      <c r="B3" s="2"/>
    </row>
    <row r="5" spans="1:14" ht="10.5" x14ac:dyDescent="0.2">
      <c r="A5" s="15" t="s">
        <v>0</v>
      </c>
      <c r="B5" s="15"/>
    </row>
    <row r="7" spans="1:14" ht="13" x14ac:dyDescent="0.2">
      <c r="A7" s="2" t="s">
        <v>1</v>
      </c>
      <c r="B7" s="2"/>
    </row>
    <row r="8" spans="1:14" ht="56.25" customHeight="1" x14ac:dyDescent="0.2">
      <c r="G8" s="134" t="s">
        <v>2</v>
      </c>
      <c r="H8" s="134"/>
      <c r="I8" s="134" t="s">
        <v>76</v>
      </c>
      <c r="J8" s="134"/>
    </row>
    <row r="9" spans="1:14" x14ac:dyDescent="0.2">
      <c r="B9" s="32" t="s">
        <v>9</v>
      </c>
      <c r="C9" s="35"/>
      <c r="D9" s="35"/>
      <c r="E9" s="35"/>
      <c r="F9" s="35"/>
      <c r="G9" s="35"/>
      <c r="H9" s="35"/>
      <c r="I9" s="35"/>
      <c r="J9" s="36"/>
    </row>
    <row r="10" spans="1:14" x14ac:dyDescent="0.2">
      <c r="B10" s="29"/>
      <c r="C10" s="35" t="s">
        <v>10</v>
      </c>
      <c r="D10" s="35"/>
      <c r="E10" s="35"/>
      <c r="F10" s="36"/>
      <c r="G10" s="1">
        <v>1101</v>
      </c>
      <c r="H10" s="39"/>
      <c r="I10" s="1">
        <v>1108</v>
      </c>
      <c r="J10" s="26"/>
      <c r="L10" s="27"/>
    </row>
    <row r="11" spans="1:14" x14ac:dyDescent="0.2">
      <c r="B11" s="4"/>
      <c r="C11" s="35" t="s">
        <v>3</v>
      </c>
      <c r="D11" s="35"/>
      <c r="E11" s="35"/>
      <c r="F11" s="36"/>
      <c r="G11" s="1">
        <v>1102</v>
      </c>
      <c r="H11" s="39"/>
      <c r="I11" s="1">
        <v>1109</v>
      </c>
      <c r="J11" s="26"/>
    </row>
    <row r="12" spans="1:14" x14ac:dyDescent="0.2">
      <c r="B12" s="4"/>
      <c r="C12" s="35" t="s">
        <v>99</v>
      </c>
      <c r="D12" s="35"/>
      <c r="E12" s="35"/>
      <c r="F12" s="36"/>
      <c r="G12" s="1">
        <v>1103</v>
      </c>
      <c r="H12" s="26"/>
      <c r="I12" s="1">
        <v>1110</v>
      </c>
      <c r="J12" s="26"/>
      <c r="L12" s="27"/>
    </row>
    <row r="13" spans="1:14" x14ac:dyDescent="0.2">
      <c r="B13" s="4"/>
      <c r="C13" s="35" t="s">
        <v>11</v>
      </c>
      <c r="D13" s="35"/>
      <c r="E13" s="35"/>
      <c r="F13" s="36"/>
      <c r="G13" s="22"/>
      <c r="H13" s="38"/>
      <c r="I13" s="1">
        <v>1112</v>
      </c>
      <c r="J13" s="26"/>
      <c r="K13" s="27"/>
      <c r="N13" s="27"/>
    </row>
    <row r="14" spans="1:14" x14ac:dyDescent="0.2">
      <c r="B14" s="4"/>
      <c r="C14" s="35" t="s">
        <v>12</v>
      </c>
      <c r="D14" s="35"/>
      <c r="E14" s="35"/>
      <c r="F14" s="36"/>
      <c r="G14" s="22"/>
      <c r="H14" s="38"/>
      <c r="I14" s="1">
        <v>1113</v>
      </c>
      <c r="J14" s="26"/>
      <c r="N14" s="27"/>
    </row>
    <row r="15" spans="1:14" x14ac:dyDescent="0.2">
      <c r="B15" s="4"/>
      <c r="C15" s="35" t="s">
        <v>90</v>
      </c>
      <c r="D15" s="35"/>
      <c r="E15" s="35"/>
      <c r="F15" s="36"/>
      <c r="G15" s="22"/>
      <c r="H15" s="38"/>
      <c r="I15" s="1">
        <v>1114</v>
      </c>
      <c r="J15" s="26"/>
    </row>
    <row r="16" spans="1:14" x14ac:dyDescent="0.2">
      <c r="B16" s="4"/>
      <c r="C16" s="76" t="s">
        <v>4</v>
      </c>
      <c r="D16" s="77"/>
      <c r="E16" s="77"/>
      <c r="F16" s="78"/>
      <c r="G16" s="1">
        <v>1104</v>
      </c>
      <c r="H16" s="79"/>
      <c r="I16" s="90">
        <v>1115</v>
      </c>
      <c r="J16" s="80"/>
      <c r="L16" s="27"/>
    </row>
    <row r="17" spans="2:16" x14ac:dyDescent="0.2">
      <c r="B17" s="4"/>
      <c r="C17" s="96" t="s">
        <v>70</v>
      </c>
      <c r="D17" s="96"/>
      <c r="E17" s="96"/>
      <c r="F17" s="98"/>
      <c r="G17" s="90">
        <v>1106</v>
      </c>
      <c r="H17" s="26"/>
      <c r="I17" s="90">
        <v>1117</v>
      </c>
      <c r="J17" s="26"/>
    </row>
    <row r="18" spans="2:16" ht="10.5" x14ac:dyDescent="0.2">
      <c r="B18" s="4"/>
      <c r="C18" s="33" t="s">
        <v>91</v>
      </c>
      <c r="D18" s="8"/>
      <c r="E18" s="8"/>
      <c r="F18" s="74"/>
      <c r="G18" s="1">
        <v>1107</v>
      </c>
      <c r="H18" s="28">
        <f>DPA_1101-DPA_1102-DPA_1103-DPA_1104-DPA_1106</f>
        <v>0</v>
      </c>
      <c r="I18" s="1">
        <v>1118</v>
      </c>
      <c r="J18" s="28">
        <f>DPA_1108-DPA_1109-DPA_1110-DPA_1112-DPA_1113-DPA_1114-DPA_1115-DPA_1117</f>
        <v>0</v>
      </c>
      <c r="L18" s="27"/>
    </row>
    <row r="19" spans="2:16" ht="11.25" customHeight="1" x14ac:dyDescent="0.2">
      <c r="B19" s="5"/>
      <c r="C19" s="85" t="s">
        <v>92</v>
      </c>
      <c r="D19" s="89"/>
      <c r="E19" s="86"/>
      <c r="F19" s="24"/>
      <c r="G19" s="22"/>
      <c r="H19" s="22"/>
      <c r="I19" s="90">
        <v>1119</v>
      </c>
      <c r="J19" s="25"/>
    </row>
    <row r="20" spans="2:16" x14ac:dyDescent="0.2">
      <c r="B20" s="42"/>
      <c r="C20" s="88"/>
      <c r="D20" s="88"/>
      <c r="E20" s="42"/>
      <c r="F20" s="42"/>
      <c r="G20" s="42"/>
      <c r="H20" s="42"/>
      <c r="I20" s="42"/>
      <c r="J20" s="87"/>
      <c r="K20" s="42"/>
      <c r="L20" s="42"/>
    </row>
    <row r="22" spans="2:16" x14ac:dyDescent="0.2">
      <c r="B22" s="34" t="s">
        <v>6</v>
      </c>
      <c r="C22" s="35"/>
      <c r="D22" s="35"/>
      <c r="E22" s="35"/>
      <c r="F22" s="35"/>
      <c r="G22" s="35"/>
      <c r="H22" s="36"/>
    </row>
    <row r="23" spans="2:16" x14ac:dyDescent="0.2">
      <c r="B23" s="4"/>
      <c r="C23" s="9" t="s">
        <v>7</v>
      </c>
      <c r="D23" s="6"/>
      <c r="E23" s="6"/>
      <c r="F23" s="71" t="s">
        <v>18</v>
      </c>
      <c r="G23" s="1">
        <v>1201</v>
      </c>
      <c r="H23" s="25">
        <f>DPA_2110</f>
        <v>0</v>
      </c>
    </row>
    <row r="24" spans="2:16" x14ac:dyDescent="0.2">
      <c r="B24" s="4"/>
      <c r="C24" s="34" t="s">
        <v>13</v>
      </c>
      <c r="D24" s="35"/>
      <c r="E24" s="35"/>
      <c r="F24" s="75" t="s">
        <v>19</v>
      </c>
      <c r="G24" s="1">
        <v>1202</v>
      </c>
      <c r="H24" s="25">
        <f>DPA_2129</f>
        <v>0</v>
      </c>
    </row>
    <row r="25" spans="2:16" x14ac:dyDescent="0.2">
      <c r="B25" s="4"/>
      <c r="C25" s="34" t="s">
        <v>14</v>
      </c>
      <c r="D25" s="35"/>
      <c r="E25" s="35"/>
      <c r="F25" s="35"/>
      <c r="G25" s="1">
        <v>1203</v>
      </c>
      <c r="H25" s="25"/>
    </row>
    <row r="26" spans="2:16" x14ac:dyDescent="0.2">
      <c r="B26" s="4"/>
      <c r="C26" s="34" t="s">
        <v>15</v>
      </c>
      <c r="D26" s="35"/>
      <c r="E26" s="35"/>
      <c r="F26" s="35"/>
      <c r="G26" s="1">
        <v>1204</v>
      </c>
      <c r="H26" s="25"/>
    </row>
    <row r="27" spans="2:16" x14ac:dyDescent="0.2">
      <c r="B27" s="4"/>
      <c r="C27" s="81" t="s">
        <v>5</v>
      </c>
      <c r="D27" s="35"/>
      <c r="E27" s="35"/>
      <c r="F27" s="35"/>
      <c r="G27" s="1">
        <v>1205</v>
      </c>
      <c r="H27" s="25"/>
    </row>
    <row r="28" spans="2:16" x14ac:dyDescent="0.2">
      <c r="B28" s="4"/>
      <c r="C28" s="34" t="s">
        <v>16</v>
      </c>
      <c r="E28" s="35"/>
      <c r="F28" s="75" t="s">
        <v>20</v>
      </c>
      <c r="G28" s="1">
        <v>1206</v>
      </c>
      <c r="H28" s="26">
        <f>DPA_2224</f>
        <v>0</v>
      </c>
    </row>
    <row r="29" spans="2:16" ht="10.5" x14ac:dyDescent="0.2">
      <c r="B29" s="5"/>
      <c r="C29" s="16" t="s">
        <v>17</v>
      </c>
      <c r="D29" s="35"/>
      <c r="E29" s="35"/>
      <c r="F29" s="35"/>
      <c r="G29" s="1">
        <v>1207</v>
      </c>
      <c r="H29" s="28">
        <f>DPA_1201+DPA_1202-DPA_1203-DPA_1204+DPA_1205+DPA_1206</f>
        <v>0</v>
      </c>
    </row>
    <row r="31" spans="2:16" ht="56.25" customHeight="1" x14ac:dyDescent="0.2">
      <c r="B31" s="37"/>
      <c r="C31" s="20"/>
      <c r="D31" s="37"/>
      <c r="E31" s="37"/>
      <c r="F31" s="37"/>
      <c r="G31" s="135" t="s">
        <v>21</v>
      </c>
      <c r="H31" s="136"/>
      <c r="I31" s="134" t="s">
        <v>23</v>
      </c>
      <c r="J31" s="134"/>
      <c r="K31" s="134" t="s">
        <v>76</v>
      </c>
      <c r="L31" s="134"/>
      <c r="M31" s="134" t="s">
        <v>93</v>
      </c>
      <c r="N31" s="134"/>
      <c r="O31" s="134" t="s">
        <v>22</v>
      </c>
      <c r="P31" s="134"/>
    </row>
    <row r="32" spans="2:16" x14ac:dyDescent="0.2">
      <c r="B32" s="34" t="s">
        <v>98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8"/>
      <c r="P32" s="36"/>
    </row>
    <row r="33" spans="2:16" x14ac:dyDescent="0.2">
      <c r="B33" s="4"/>
      <c r="C33" s="34" t="s">
        <v>94</v>
      </c>
      <c r="D33" s="35"/>
      <c r="E33" s="35"/>
      <c r="F33" s="35"/>
      <c r="G33" s="1">
        <v>1301</v>
      </c>
      <c r="H33" s="25"/>
      <c r="I33" s="14"/>
      <c r="J33" s="22"/>
      <c r="K33" s="30"/>
      <c r="L33" s="22"/>
      <c r="M33" s="30"/>
      <c r="N33" s="12"/>
      <c r="O33" s="1">
        <v>1311</v>
      </c>
      <c r="P33" s="25"/>
    </row>
    <row r="34" spans="2:16" x14ac:dyDescent="0.2">
      <c r="B34" s="4"/>
      <c r="C34" s="34" t="s">
        <v>95</v>
      </c>
      <c r="D34" s="35"/>
      <c r="E34" s="35"/>
      <c r="F34" s="35"/>
      <c r="G34" s="30"/>
      <c r="H34" s="12"/>
      <c r="I34" s="1">
        <v>1303</v>
      </c>
      <c r="J34" s="26"/>
      <c r="K34" s="10">
        <v>1305</v>
      </c>
      <c r="L34" s="26"/>
      <c r="M34" s="10">
        <v>1307</v>
      </c>
      <c r="N34" s="83"/>
      <c r="O34" s="1">
        <v>1312</v>
      </c>
      <c r="P34" s="26"/>
    </row>
    <row r="35" spans="2:16" x14ac:dyDescent="0.2">
      <c r="B35" s="4"/>
      <c r="C35" s="81" t="s">
        <v>5</v>
      </c>
      <c r="D35" s="35"/>
      <c r="E35" s="35"/>
      <c r="F35" s="35"/>
      <c r="G35" s="1">
        <v>1302</v>
      </c>
      <c r="H35" s="25"/>
      <c r="I35" s="10">
        <v>1304</v>
      </c>
      <c r="J35" s="25"/>
      <c r="K35" s="10">
        <v>1306</v>
      </c>
      <c r="L35" s="25"/>
      <c r="M35" s="10">
        <v>1308</v>
      </c>
      <c r="N35" s="84"/>
      <c r="O35" s="1">
        <v>1313</v>
      </c>
      <c r="P35" s="25"/>
    </row>
    <row r="36" spans="2:16" ht="10.5" x14ac:dyDescent="0.2">
      <c r="B36" s="5"/>
      <c r="C36" s="69" t="s">
        <v>96</v>
      </c>
      <c r="D36" s="8"/>
      <c r="E36" s="8"/>
      <c r="F36" s="8"/>
      <c r="G36" s="22"/>
      <c r="H36" s="13"/>
      <c r="I36" s="13"/>
      <c r="J36" s="13"/>
      <c r="K36" s="13"/>
      <c r="L36" s="13"/>
      <c r="M36" s="10">
        <v>1309</v>
      </c>
      <c r="N36" s="28">
        <f>DPA_1307+DPA_1308</f>
        <v>0</v>
      </c>
      <c r="O36" s="1">
        <v>1314</v>
      </c>
      <c r="P36" s="28">
        <f>DPA_1311+DPA_1312+DPA_1313</f>
        <v>0</v>
      </c>
    </row>
    <row r="37" spans="2:16" x14ac:dyDescent="0.2">
      <c r="B37" s="91"/>
      <c r="C37" s="91" t="s">
        <v>97</v>
      </c>
      <c r="D37" s="92"/>
      <c r="E37" s="92"/>
      <c r="F37" s="41"/>
      <c r="G37" s="13"/>
      <c r="H37" s="22"/>
      <c r="I37" s="22"/>
      <c r="J37" s="22"/>
      <c r="K37" s="22"/>
      <c r="L37" s="22"/>
      <c r="M37" s="1">
        <v>1310</v>
      </c>
      <c r="N37" s="84"/>
      <c r="O37" s="1">
        <v>1315</v>
      </c>
      <c r="P37" s="25"/>
    </row>
    <row r="38" spans="2:16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ht="45" customHeight="1" x14ac:dyDescent="0.2">
      <c r="G39" s="134" t="s">
        <v>25</v>
      </c>
      <c r="H39" s="134"/>
      <c r="I39" s="134" t="s">
        <v>82</v>
      </c>
      <c r="J39" s="134"/>
      <c r="K39" s="134" t="s">
        <v>83</v>
      </c>
      <c r="L39" s="134"/>
    </row>
    <row r="40" spans="2:16" ht="11.25" customHeight="1" x14ac:dyDescent="0.2">
      <c r="B40" s="34" t="s">
        <v>24</v>
      </c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2:16" x14ac:dyDescent="0.2">
      <c r="B41" s="4"/>
      <c r="C41" s="34" t="s">
        <v>84</v>
      </c>
      <c r="D41" s="35"/>
      <c r="E41" s="35"/>
      <c r="F41" s="36"/>
      <c r="G41" s="1">
        <v>1401</v>
      </c>
      <c r="H41" s="25"/>
      <c r="I41" s="133">
        <v>10</v>
      </c>
      <c r="J41" s="133"/>
      <c r="K41" s="1">
        <v>1416</v>
      </c>
      <c r="L41" s="28">
        <f>DPA_1401*I41/100</f>
        <v>0</v>
      </c>
    </row>
    <row r="42" spans="2:16" s="123" customFormat="1" x14ac:dyDescent="0.2">
      <c r="B42" s="124"/>
      <c r="C42" s="141" t="s">
        <v>101</v>
      </c>
      <c r="D42" s="142"/>
      <c r="E42" s="142"/>
      <c r="F42" s="143"/>
      <c r="G42" s="99">
        <v>1402</v>
      </c>
      <c r="H42" s="108"/>
      <c r="I42" s="137">
        <v>40</v>
      </c>
      <c r="J42" s="137"/>
      <c r="K42" s="99">
        <v>1417</v>
      </c>
      <c r="L42" s="122">
        <f>DPA_1402*I42/100</f>
        <v>0</v>
      </c>
    </row>
    <row r="43" spans="2:16" s="123" customFormat="1" ht="10.15" customHeight="1" x14ac:dyDescent="0.2">
      <c r="B43" s="124"/>
      <c r="C43" s="144" t="s">
        <v>102</v>
      </c>
      <c r="D43" s="142"/>
      <c r="E43" s="142"/>
      <c r="F43" s="143"/>
      <c r="G43" s="99">
        <v>1404</v>
      </c>
      <c r="H43" s="108"/>
      <c r="I43" s="137">
        <v>10</v>
      </c>
      <c r="J43" s="137"/>
      <c r="K43" s="99">
        <v>1419</v>
      </c>
      <c r="L43" s="122">
        <f>DPA_1404*I43/100</f>
        <v>0</v>
      </c>
    </row>
    <row r="44" spans="2:16" s="123" customFormat="1" x14ac:dyDescent="0.2">
      <c r="B44" s="124"/>
      <c r="C44" s="141" t="s">
        <v>87</v>
      </c>
      <c r="D44" s="142"/>
      <c r="E44" s="142"/>
      <c r="F44" s="143"/>
      <c r="G44" s="99">
        <v>1405</v>
      </c>
      <c r="H44" s="108"/>
      <c r="I44" s="137">
        <v>100</v>
      </c>
      <c r="J44" s="137"/>
      <c r="K44" s="99">
        <v>1420</v>
      </c>
      <c r="L44" s="122">
        <f>DPA_1405*I44/100</f>
        <v>0</v>
      </c>
    </row>
    <row r="45" spans="2:16" s="123" customFormat="1" x14ac:dyDescent="0.2">
      <c r="B45" s="124"/>
      <c r="C45" s="141" t="s">
        <v>88</v>
      </c>
      <c r="D45" s="142"/>
      <c r="E45" s="142"/>
      <c r="F45" s="143"/>
      <c r="G45" s="125">
        <v>1432</v>
      </c>
      <c r="H45" s="108"/>
      <c r="I45" s="139">
        <v>40</v>
      </c>
      <c r="J45" s="140"/>
      <c r="K45" s="125">
        <v>1433</v>
      </c>
      <c r="L45" s="122">
        <f>H45*I45/100</f>
        <v>0</v>
      </c>
    </row>
    <row r="46" spans="2:16" s="123" customFormat="1" x14ac:dyDescent="0.2">
      <c r="B46" s="124"/>
      <c r="C46" s="126" t="s">
        <v>104</v>
      </c>
      <c r="D46" s="127"/>
      <c r="E46" s="127"/>
      <c r="F46" s="128"/>
      <c r="G46" s="125">
        <v>1434</v>
      </c>
      <c r="H46" s="108"/>
      <c r="I46" s="139">
        <v>25</v>
      </c>
      <c r="J46" s="140"/>
      <c r="K46" s="125">
        <v>1435</v>
      </c>
      <c r="L46" s="122">
        <f>H46*I46/100</f>
        <v>0</v>
      </c>
    </row>
    <row r="47" spans="2:16" s="21" customFormat="1" x14ac:dyDescent="0.2">
      <c r="B47" s="120"/>
      <c r="C47" s="121" t="s">
        <v>85</v>
      </c>
      <c r="D47" s="77"/>
      <c r="E47" s="77"/>
      <c r="F47" s="78"/>
      <c r="G47" s="106">
        <v>1406</v>
      </c>
      <c r="H47" s="107"/>
      <c r="I47" s="138">
        <v>100</v>
      </c>
      <c r="J47" s="138"/>
      <c r="K47" s="106">
        <v>1421</v>
      </c>
      <c r="L47" s="28">
        <f>DPA_1405*I47/100</f>
        <v>0</v>
      </c>
    </row>
    <row r="48" spans="2:16" x14ac:dyDescent="0.2">
      <c r="B48" s="4"/>
      <c r="C48" s="34" t="s">
        <v>86</v>
      </c>
      <c r="D48" s="35"/>
      <c r="E48" s="35"/>
      <c r="F48" s="36"/>
      <c r="G48" s="1">
        <v>1407</v>
      </c>
      <c r="H48" s="25"/>
      <c r="I48" s="133">
        <v>100</v>
      </c>
      <c r="J48" s="133"/>
      <c r="K48" s="1">
        <v>1422</v>
      </c>
      <c r="L48" s="28">
        <f>DPA_1405*I48/100</f>
        <v>0</v>
      </c>
    </row>
    <row r="49" spans="2:12" x14ac:dyDescent="0.2">
      <c r="B49" s="4"/>
      <c r="C49" s="34" t="s">
        <v>77</v>
      </c>
      <c r="D49" s="35"/>
      <c r="E49" s="35"/>
      <c r="F49" s="36"/>
      <c r="G49" s="1">
        <v>1408</v>
      </c>
      <c r="H49" s="25"/>
      <c r="I49" s="133">
        <v>100</v>
      </c>
      <c r="J49" s="133"/>
      <c r="K49" s="1">
        <v>1423</v>
      </c>
      <c r="L49" s="28">
        <f>DPA_1408*I49/100</f>
        <v>0</v>
      </c>
    </row>
    <row r="50" spans="2:12" x14ac:dyDescent="0.2">
      <c r="B50" s="4"/>
      <c r="C50" s="34" t="s">
        <v>78</v>
      </c>
      <c r="D50" s="35"/>
      <c r="E50" s="35"/>
      <c r="F50" s="36"/>
      <c r="G50" s="1">
        <v>1409</v>
      </c>
      <c r="H50" s="25"/>
      <c r="I50" s="133">
        <v>100</v>
      </c>
      <c r="J50" s="133"/>
      <c r="K50" s="1">
        <v>1424</v>
      </c>
      <c r="L50" s="28">
        <f>DPA_1409*I50/100</f>
        <v>0</v>
      </c>
    </row>
    <row r="51" spans="2:12" x14ac:dyDescent="0.2">
      <c r="B51" s="4"/>
      <c r="C51" s="34" t="s">
        <v>79</v>
      </c>
      <c r="D51" s="35"/>
      <c r="E51" s="35"/>
      <c r="F51" s="36"/>
      <c r="G51" s="1">
        <v>1410</v>
      </c>
      <c r="H51" s="25"/>
      <c r="I51" s="133">
        <v>100</v>
      </c>
      <c r="J51" s="133"/>
      <c r="K51" s="1">
        <v>1425</v>
      </c>
      <c r="L51" s="28">
        <f>DPA_1410*I51/100</f>
        <v>0</v>
      </c>
    </row>
    <row r="52" spans="2:12" x14ac:dyDescent="0.2">
      <c r="B52" s="4"/>
      <c r="C52" s="34" t="s">
        <v>80</v>
      </c>
      <c r="D52" s="35"/>
      <c r="E52" s="35"/>
      <c r="F52" s="36"/>
      <c r="G52" s="1">
        <v>1411</v>
      </c>
      <c r="H52" s="25"/>
      <c r="I52" s="133">
        <v>50</v>
      </c>
      <c r="J52" s="133"/>
      <c r="K52" s="1">
        <v>1426</v>
      </c>
      <c r="L52" s="28">
        <f>DPA_1411*I52/100</f>
        <v>0</v>
      </c>
    </row>
    <row r="53" spans="2:12" s="123" customFormat="1" x14ac:dyDescent="0.2">
      <c r="B53" s="124"/>
      <c r="C53" s="141" t="s">
        <v>89</v>
      </c>
      <c r="D53" s="142"/>
      <c r="E53" s="142"/>
      <c r="F53" s="143"/>
      <c r="G53" s="99">
        <v>1412</v>
      </c>
      <c r="H53" s="108"/>
      <c r="I53" s="137">
        <v>50</v>
      </c>
      <c r="J53" s="137"/>
      <c r="K53" s="99">
        <v>1427</v>
      </c>
      <c r="L53" s="122">
        <f>DPA_1412*I53/100</f>
        <v>0</v>
      </c>
    </row>
    <row r="54" spans="2:12" s="123" customFormat="1" x14ac:dyDescent="0.2">
      <c r="B54" s="124"/>
      <c r="C54" s="95" t="s">
        <v>81</v>
      </c>
      <c r="D54" s="96"/>
      <c r="E54" s="96"/>
      <c r="F54" s="98"/>
      <c r="G54" s="99">
        <v>1413</v>
      </c>
      <c r="H54" s="108"/>
      <c r="I54" s="137">
        <v>20</v>
      </c>
      <c r="J54" s="137"/>
      <c r="K54" s="99">
        <v>1428</v>
      </c>
      <c r="L54" s="122">
        <f>DPA_1413*I54/100</f>
        <v>0</v>
      </c>
    </row>
    <row r="55" spans="2:12" s="123" customFormat="1" x14ac:dyDescent="0.2">
      <c r="B55" s="124"/>
      <c r="C55" s="141" t="s">
        <v>100</v>
      </c>
      <c r="D55" s="142"/>
      <c r="E55" s="142"/>
      <c r="F55" s="143"/>
      <c r="G55" s="99">
        <v>1414</v>
      </c>
      <c r="H55" s="108"/>
      <c r="I55" s="145">
        <v>100</v>
      </c>
      <c r="J55" s="145"/>
      <c r="K55" s="99">
        <v>1429</v>
      </c>
      <c r="L55" s="122">
        <f>DPA_1414*I55/100</f>
        <v>0</v>
      </c>
    </row>
    <row r="56" spans="2:12" ht="10.5" x14ac:dyDescent="0.2">
      <c r="B56" s="5"/>
      <c r="C56" s="16" t="s">
        <v>26</v>
      </c>
      <c r="D56" s="35"/>
      <c r="E56" s="35"/>
      <c r="F56" s="36"/>
      <c r="G56" s="1">
        <v>1415</v>
      </c>
      <c r="H56" s="28">
        <f>DPA_1401+DPA_1402+DPA_1404+DPA_1405+DPA_1406+DPA_1407+DPA_1408+DPA_1409+DPA_1410+DPA_1411+DPA_1412+DPA_1413+DPA_1414+H45+H46</f>
        <v>0</v>
      </c>
      <c r="I56" s="12"/>
      <c r="J56" s="13"/>
      <c r="K56" s="10">
        <v>1431</v>
      </c>
      <c r="L56" s="28">
        <f>DPA_1416+DPA_1417+DPA_1419+DPA_1420+DPA_1421+DPA_1422+DPA_1423+DPA_1424+DPA_1425+DPA_1426+DPA_1427+DPA_1428+DPA_1429+L45+L46</f>
        <v>0</v>
      </c>
    </row>
    <row r="58" spans="2:12" x14ac:dyDescent="0.2">
      <c r="B58" s="95" t="s">
        <v>67</v>
      </c>
      <c r="C58" s="96"/>
      <c r="D58" s="96"/>
      <c r="E58" s="96"/>
      <c r="F58" s="96"/>
      <c r="G58" s="96"/>
      <c r="H58" s="36"/>
    </row>
    <row r="59" spans="2:12" ht="11.25" customHeight="1" x14ac:dyDescent="0.2">
      <c r="B59" s="97"/>
      <c r="C59" s="96" t="s">
        <v>27</v>
      </c>
      <c r="D59" s="96"/>
      <c r="E59" s="96"/>
      <c r="F59" s="98"/>
      <c r="G59" s="99">
        <v>1501</v>
      </c>
      <c r="H59" s="28">
        <f>DPA_1118+DPA_1207+DPA_1309+DPA_1314+DPA_1431</f>
        <v>0</v>
      </c>
    </row>
    <row r="60" spans="2:12" ht="11.25" customHeight="1" x14ac:dyDescent="0.2">
      <c r="B60" s="97"/>
      <c r="C60" s="100" t="s">
        <v>28</v>
      </c>
      <c r="D60" s="100"/>
      <c r="E60" s="100"/>
      <c r="F60" s="101"/>
      <c r="G60" s="99">
        <v>1502</v>
      </c>
      <c r="H60" s="26"/>
    </row>
    <row r="61" spans="2:12" ht="11.25" customHeight="1" x14ac:dyDescent="0.2">
      <c r="B61" s="97"/>
      <c r="C61" s="96" t="s">
        <v>29</v>
      </c>
      <c r="D61" s="96"/>
      <c r="E61" s="96"/>
      <c r="F61" s="98"/>
      <c r="G61" s="99">
        <v>1503</v>
      </c>
      <c r="H61" s="28" t="e">
        <f>DPA_1502/DPA_1501*100</f>
        <v>#DIV/0!</v>
      </c>
    </row>
    <row r="62" spans="2:12" s="94" customFormat="1" ht="11.25" customHeight="1" x14ac:dyDescent="0.2">
      <c r="B62" s="97"/>
      <c r="C62" s="102" t="s">
        <v>103</v>
      </c>
      <c r="D62" s="102"/>
      <c r="E62" s="102"/>
      <c r="F62" s="103"/>
      <c r="G62" s="99">
        <v>1509</v>
      </c>
      <c r="H62" s="28"/>
    </row>
    <row r="63" spans="2:12" ht="11.25" customHeight="1" x14ac:dyDescent="0.2">
      <c r="B63" s="97"/>
      <c r="C63" s="102" t="s">
        <v>30</v>
      </c>
      <c r="D63" s="102"/>
      <c r="E63" s="102"/>
      <c r="F63" s="103"/>
      <c r="G63" s="99">
        <v>1504</v>
      </c>
      <c r="H63" s="25"/>
    </row>
    <row r="64" spans="2:12" s="94" customFormat="1" ht="11.25" customHeight="1" x14ac:dyDescent="0.2">
      <c r="B64" s="97"/>
      <c r="C64" s="109" t="s">
        <v>69</v>
      </c>
      <c r="D64" s="102"/>
      <c r="E64" s="102"/>
      <c r="F64" s="102"/>
      <c r="G64" s="99">
        <v>1508</v>
      </c>
      <c r="H64" s="105"/>
    </row>
    <row r="65" spans="1:8" ht="11.25" customHeight="1" x14ac:dyDescent="0.2">
      <c r="B65" s="97"/>
      <c r="C65" s="95" t="s">
        <v>64</v>
      </c>
      <c r="D65" s="96"/>
      <c r="E65" s="96"/>
      <c r="F65" s="96"/>
      <c r="G65" s="99">
        <v>1505</v>
      </c>
      <c r="H65" s="105"/>
    </row>
    <row r="66" spans="1:8" ht="11.25" customHeight="1" x14ac:dyDescent="0.2">
      <c r="B66" s="97"/>
      <c r="C66" s="95" t="s">
        <v>65</v>
      </c>
      <c r="D66" s="96"/>
      <c r="E66" s="96"/>
      <c r="F66" s="96"/>
      <c r="G66" s="99">
        <v>1506</v>
      </c>
      <c r="H66" s="93" t="e">
        <f>H65/DPA_1501*100</f>
        <v>#DIV/0!</v>
      </c>
    </row>
    <row r="67" spans="1:8" ht="11.25" customHeight="1" x14ac:dyDescent="0.2">
      <c r="B67" s="104"/>
      <c r="C67" s="95" t="s">
        <v>66</v>
      </c>
      <c r="D67" s="96"/>
      <c r="E67" s="96"/>
      <c r="F67" s="96"/>
      <c r="G67" s="99">
        <v>1507</v>
      </c>
      <c r="H67" s="105"/>
    </row>
    <row r="69" spans="1:8" x14ac:dyDescent="0.2">
      <c r="B69" s="34" t="s">
        <v>31</v>
      </c>
      <c r="C69" s="35"/>
      <c r="D69" s="35"/>
      <c r="E69" s="35"/>
      <c r="F69" s="35"/>
      <c r="G69" s="35"/>
      <c r="H69" s="36"/>
    </row>
    <row r="70" spans="1:8" ht="13" x14ac:dyDescent="0.2">
      <c r="B70" s="31"/>
      <c r="C70" t="s">
        <v>33</v>
      </c>
      <c r="D70" s="35"/>
      <c r="E70" s="35"/>
      <c r="F70" s="36"/>
      <c r="G70" s="1">
        <v>1601</v>
      </c>
      <c r="H70" s="26"/>
    </row>
    <row r="71" spans="1:8" ht="13" x14ac:dyDescent="0.2">
      <c r="B71" s="3"/>
      <c r="C71" s="34" t="s">
        <v>32</v>
      </c>
      <c r="D71" s="35"/>
      <c r="E71" s="35"/>
      <c r="F71" s="36"/>
      <c r="G71" s="1">
        <v>1602</v>
      </c>
      <c r="H71" s="26"/>
    </row>
    <row r="72" spans="1:8" ht="13" x14ac:dyDescent="0.2">
      <c r="B72" s="3"/>
      <c r="C72" s="34" t="s">
        <v>34</v>
      </c>
      <c r="D72" s="35"/>
      <c r="E72" s="35"/>
      <c r="F72" s="36"/>
      <c r="G72" s="10">
        <v>1603</v>
      </c>
      <c r="H72" s="26"/>
    </row>
    <row r="73" spans="1:8" x14ac:dyDescent="0.2">
      <c r="B73" s="4"/>
      <c r="C73" s="34" t="s">
        <v>35</v>
      </c>
      <c r="D73" s="35"/>
      <c r="E73" s="35"/>
      <c r="F73" s="36"/>
      <c r="G73" s="10">
        <v>1604</v>
      </c>
      <c r="H73" s="26"/>
    </row>
    <row r="74" spans="1:8" s="94" customFormat="1" x14ac:dyDescent="0.2">
      <c r="B74" s="4"/>
      <c r="C74" s="91" t="s">
        <v>105</v>
      </c>
      <c r="D74" s="92"/>
      <c r="E74" s="92"/>
      <c r="F74" s="41"/>
      <c r="G74" s="10">
        <v>1607</v>
      </c>
      <c r="H74" s="26"/>
    </row>
    <row r="75" spans="1:8" x14ac:dyDescent="0.2">
      <c r="B75" s="4"/>
      <c r="C75" s="82" t="s">
        <v>5</v>
      </c>
      <c r="D75" s="35"/>
      <c r="E75" s="35"/>
      <c r="F75" s="36"/>
      <c r="G75" s="10">
        <v>1605</v>
      </c>
      <c r="H75" s="26"/>
    </row>
    <row r="76" spans="1:8" x14ac:dyDescent="0.2">
      <c r="B76" s="5"/>
      <c r="C76" s="34" t="s">
        <v>36</v>
      </c>
      <c r="D76" s="35"/>
      <c r="E76" s="35"/>
      <c r="F76" s="36"/>
      <c r="G76" s="1">
        <v>1606</v>
      </c>
      <c r="H76" s="28">
        <f>DPA_1601-DPA_1602+DPA_1603+DPA_1604+DPA_1605-H74</f>
        <v>0</v>
      </c>
    </row>
    <row r="79" spans="1:8" ht="13" x14ac:dyDescent="0.2">
      <c r="A79" s="55" t="s">
        <v>37</v>
      </c>
    </row>
    <row r="80" spans="1:8" x14ac:dyDescent="0.2">
      <c r="A80" s="54" t="s">
        <v>42</v>
      </c>
    </row>
    <row r="82" spans="2:14" x14ac:dyDescent="0.2">
      <c r="B82" s="46" t="s">
        <v>74</v>
      </c>
      <c r="C82" s="44"/>
      <c r="D82" s="47"/>
      <c r="E82" s="44"/>
      <c r="F82" s="44"/>
      <c r="G82" s="40"/>
      <c r="H82" s="40"/>
      <c r="I82" s="40"/>
      <c r="J82" s="40"/>
      <c r="K82" s="40"/>
      <c r="L82" s="41"/>
    </row>
    <row r="83" spans="2:14" ht="33.75" customHeight="1" x14ac:dyDescent="0.2">
      <c r="B83" s="50"/>
      <c r="C83" s="64"/>
      <c r="D83" s="64"/>
      <c r="E83" s="64"/>
      <c r="G83" s="131" t="s">
        <v>63</v>
      </c>
      <c r="H83" s="131"/>
      <c r="I83" s="131" t="s">
        <v>38</v>
      </c>
      <c r="J83" s="131"/>
      <c r="K83" s="131" t="s">
        <v>39</v>
      </c>
      <c r="L83" s="131"/>
    </row>
    <row r="84" spans="2:14" x14ac:dyDescent="0.2">
      <c r="B84" s="51"/>
      <c r="C84" s="46" t="s">
        <v>40</v>
      </c>
      <c r="D84" s="47"/>
      <c r="E84" s="44"/>
      <c r="F84" s="44"/>
      <c r="G84" s="40"/>
      <c r="H84" s="40"/>
      <c r="I84" s="40"/>
      <c r="J84" s="40"/>
      <c r="K84" s="40"/>
      <c r="L84" s="41"/>
    </row>
    <row r="85" spans="2:14" x14ac:dyDescent="0.2">
      <c r="B85" s="51"/>
      <c r="C85" s="56"/>
      <c r="D85" s="49" t="s">
        <v>41</v>
      </c>
      <c r="E85" s="44"/>
      <c r="F85" s="44"/>
      <c r="G85" s="110">
        <v>2101</v>
      </c>
      <c r="H85" s="111"/>
      <c r="I85" s="110">
        <v>2104</v>
      </c>
      <c r="J85" s="112"/>
      <c r="K85" s="110">
        <v>2107</v>
      </c>
      <c r="L85" s="28">
        <f>DPA_2101+DPA_2104</f>
        <v>0</v>
      </c>
    </row>
    <row r="86" spans="2:14" x14ac:dyDescent="0.2">
      <c r="B86" s="51"/>
      <c r="C86" s="56"/>
      <c r="D86" s="62" t="s">
        <v>45</v>
      </c>
      <c r="E86" s="63"/>
      <c r="G86" s="7">
        <v>2102</v>
      </c>
      <c r="H86" s="40"/>
      <c r="I86" s="7">
        <v>2105</v>
      </c>
      <c r="J86" s="40"/>
      <c r="K86" s="7">
        <v>2108</v>
      </c>
      <c r="L86" s="28">
        <f>DPA_2102+DPA_2105</f>
        <v>0</v>
      </c>
    </row>
    <row r="87" spans="2:14" x14ac:dyDescent="0.2">
      <c r="B87" s="51"/>
      <c r="C87" s="56"/>
      <c r="D87" s="113"/>
      <c r="E87" s="114" t="s">
        <v>68</v>
      </c>
      <c r="F87" s="115"/>
      <c r="G87" s="73">
        <v>2103</v>
      </c>
      <c r="H87" s="28">
        <f>DPA_2205+DPA_2210</f>
        <v>0</v>
      </c>
      <c r="I87" s="73">
        <v>2106</v>
      </c>
      <c r="J87" s="8"/>
      <c r="K87" s="7">
        <v>2109</v>
      </c>
      <c r="L87" s="28">
        <f>DPA_2103+DPA_2106</f>
        <v>0</v>
      </c>
    </row>
    <row r="88" spans="2:14" x14ac:dyDescent="0.2">
      <c r="B88" s="51"/>
      <c r="C88" s="57"/>
      <c r="D88" s="46" t="s">
        <v>44</v>
      </c>
      <c r="E88" s="44"/>
      <c r="F88" s="40"/>
      <c r="G88" s="43"/>
      <c r="H88" s="44"/>
      <c r="I88" s="43"/>
      <c r="J88" s="66" t="s">
        <v>48</v>
      </c>
      <c r="K88" s="7">
        <v>2110</v>
      </c>
      <c r="L88" s="28">
        <f>DPA_2107+DPA_2109</f>
        <v>0</v>
      </c>
    </row>
    <row r="89" spans="2:14" x14ac:dyDescent="0.2">
      <c r="B89" s="51"/>
      <c r="C89" s="46" t="s">
        <v>49</v>
      </c>
      <c r="D89" s="47"/>
      <c r="E89" s="44"/>
      <c r="F89" s="40"/>
      <c r="G89" s="43"/>
      <c r="H89" s="44"/>
      <c r="I89" s="43"/>
      <c r="J89" s="44"/>
      <c r="K89" s="43"/>
      <c r="L89" s="48"/>
    </row>
    <row r="90" spans="2:14" x14ac:dyDescent="0.2">
      <c r="B90" s="51"/>
      <c r="C90" s="56"/>
      <c r="D90" s="68" t="s">
        <v>41</v>
      </c>
      <c r="E90" s="63"/>
      <c r="G90" s="106">
        <v>2130</v>
      </c>
      <c r="H90" s="108"/>
      <c r="I90" s="106">
        <v>2131</v>
      </c>
      <c r="J90" s="108"/>
      <c r="K90" s="116">
        <v>2125</v>
      </c>
      <c r="L90" s="28">
        <f>DPA_2130+DPA_2131</f>
        <v>0</v>
      </c>
    </row>
    <row r="91" spans="2:14" x14ac:dyDescent="0.2">
      <c r="B91" s="52"/>
      <c r="C91" s="58"/>
      <c r="D91" s="49" t="s">
        <v>43</v>
      </c>
      <c r="E91" s="47"/>
      <c r="F91" s="41"/>
      <c r="G91" s="7">
        <v>2114</v>
      </c>
      <c r="H91" s="19"/>
      <c r="I91" s="7">
        <v>2119</v>
      </c>
      <c r="J91" s="19"/>
      <c r="K91" s="1">
        <v>2126</v>
      </c>
      <c r="L91" s="28">
        <f>DPA_2114+DPA_2119</f>
        <v>0</v>
      </c>
    </row>
    <row r="92" spans="2:14" x14ac:dyDescent="0.2">
      <c r="B92" s="51"/>
      <c r="C92" s="56"/>
      <c r="D92" s="117"/>
      <c r="E92" s="100" t="s">
        <v>68</v>
      </c>
      <c r="G92" s="73">
        <v>2115</v>
      </c>
      <c r="H92" s="28">
        <f>DPA_2215+DPA_2220</f>
        <v>0</v>
      </c>
      <c r="I92" s="73">
        <v>2120</v>
      </c>
      <c r="J92" s="8"/>
      <c r="K92" s="1">
        <v>2127</v>
      </c>
      <c r="L92" s="28">
        <f>DPA_2115+DPA_2120</f>
        <v>0</v>
      </c>
    </row>
    <row r="93" spans="2:14" x14ac:dyDescent="0.2">
      <c r="B93" s="53"/>
      <c r="C93" s="59"/>
      <c r="D93" s="72" t="s">
        <v>46</v>
      </c>
      <c r="E93" s="18"/>
      <c r="F93" s="40"/>
      <c r="G93" s="47"/>
      <c r="H93" s="47"/>
      <c r="I93" s="47"/>
      <c r="J93" s="45" t="s">
        <v>47</v>
      </c>
      <c r="K93" s="1">
        <v>2129</v>
      </c>
      <c r="L93" s="28">
        <f>DPA_2125+DPA_2127</f>
        <v>0</v>
      </c>
    </row>
    <row r="95" spans="2:14" x14ac:dyDescent="0.2">
      <c r="B95" s="46" t="s">
        <v>75</v>
      </c>
      <c r="C95" s="44"/>
      <c r="D95" s="47"/>
      <c r="E95" s="44"/>
      <c r="F95" s="44"/>
      <c r="G95" s="43"/>
      <c r="H95" s="44"/>
      <c r="I95" s="40"/>
      <c r="J95" s="40"/>
      <c r="K95" s="40"/>
      <c r="L95" s="40"/>
      <c r="M95" s="40"/>
      <c r="N95" s="41"/>
    </row>
    <row r="96" spans="2:14" x14ac:dyDescent="0.2">
      <c r="B96" s="51"/>
      <c r="C96" s="95" t="s">
        <v>73</v>
      </c>
      <c r="D96" s="96"/>
      <c r="E96" s="96"/>
      <c r="F96" s="96"/>
      <c r="G96" s="44"/>
      <c r="H96" s="44"/>
      <c r="I96" s="40"/>
      <c r="J96" s="40"/>
      <c r="K96" s="40"/>
      <c r="L96" s="40"/>
      <c r="M96" s="40"/>
      <c r="N96" s="41"/>
    </row>
    <row r="97" spans="2:14" x14ac:dyDescent="0.2">
      <c r="B97" s="52"/>
      <c r="C97" s="58"/>
      <c r="D97" s="61"/>
      <c r="E97" s="61"/>
      <c r="G97" s="132" t="s">
        <v>52</v>
      </c>
      <c r="H97" s="132"/>
      <c r="I97" s="132"/>
      <c r="J97" s="132"/>
      <c r="K97" s="133" t="s">
        <v>54</v>
      </c>
      <c r="L97" s="133"/>
      <c r="M97" s="133"/>
      <c r="N97" s="133"/>
    </row>
    <row r="98" spans="2:14" x14ac:dyDescent="0.2">
      <c r="B98" s="52"/>
      <c r="C98" s="58"/>
      <c r="D98" s="61"/>
      <c r="E98" s="61"/>
      <c r="G98" s="129" t="s">
        <v>51</v>
      </c>
      <c r="H98" s="129"/>
      <c r="I98" s="130" t="s">
        <v>53</v>
      </c>
      <c r="J98" s="129"/>
      <c r="K98" s="129" t="s">
        <v>51</v>
      </c>
      <c r="L98" s="129"/>
      <c r="M98" s="130" t="s">
        <v>53</v>
      </c>
      <c r="N98" s="129"/>
    </row>
    <row r="99" spans="2:14" x14ac:dyDescent="0.2">
      <c r="B99" s="52"/>
      <c r="C99" s="58"/>
      <c r="D99" s="46" t="s">
        <v>55</v>
      </c>
      <c r="E99" s="67"/>
      <c r="F99" s="67"/>
      <c r="G99" s="106">
        <v>2201</v>
      </c>
      <c r="H99" s="107"/>
      <c r="I99" s="106">
        <v>2206</v>
      </c>
      <c r="J99" s="107"/>
      <c r="K99" s="106">
        <v>2211</v>
      </c>
      <c r="L99" s="107"/>
      <c r="M99" s="106">
        <v>2216</v>
      </c>
      <c r="N99" s="107"/>
    </row>
    <row r="100" spans="2:14" x14ac:dyDescent="0.2">
      <c r="B100" s="52"/>
      <c r="C100" s="58"/>
      <c r="D100" s="95" t="s">
        <v>71</v>
      </c>
      <c r="E100" s="96"/>
      <c r="F100" s="96"/>
      <c r="G100" s="106">
        <v>2203</v>
      </c>
      <c r="H100" s="107"/>
      <c r="I100" s="106">
        <v>2208</v>
      </c>
      <c r="J100" s="107"/>
      <c r="K100" s="106">
        <v>2213</v>
      </c>
      <c r="L100" s="107"/>
      <c r="M100" s="106">
        <v>2218</v>
      </c>
      <c r="N100" s="107"/>
    </row>
    <row r="101" spans="2:14" x14ac:dyDescent="0.2">
      <c r="B101" s="52"/>
      <c r="C101" s="58"/>
      <c r="D101" s="118" t="s">
        <v>72</v>
      </c>
      <c r="E101" s="119"/>
      <c r="F101" s="98"/>
      <c r="G101" s="7">
        <v>2205</v>
      </c>
      <c r="H101" s="28">
        <f>DPA_2201+DPA_2203</f>
        <v>0</v>
      </c>
      <c r="I101" s="7">
        <v>2210</v>
      </c>
      <c r="J101" s="28">
        <f>DPA_2206+DPA_2208</f>
        <v>0</v>
      </c>
      <c r="K101" s="7">
        <v>2215</v>
      </c>
      <c r="L101" s="28">
        <f>DPA_2211+DPA_2213</f>
        <v>0</v>
      </c>
      <c r="M101" s="7">
        <v>2220</v>
      </c>
      <c r="N101" s="28">
        <f>DPA_2216+DPA_2218</f>
        <v>0</v>
      </c>
    </row>
    <row r="102" spans="2:14" x14ac:dyDescent="0.2">
      <c r="B102" s="52"/>
      <c r="C102" s="49" t="s">
        <v>50</v>
      </c>
      <c r="D102" s="47"/>
      <c r="E102" s="47"/>
      <c r="F102" s="40"/>
      <c r="G102" s="43"/>
      <c r="H102" s="47"/>
      <c r="I102" s="44"/>
      <c r="J102" s="44"/>
      <c r="K102" s="44"/>
      <c r="L102" s="44"/>
      <c r="M102" s="44"/>
      <c r="N102" s="48"/>
    </row>
    <row r="103" spans="2:14" x14ac:dyDescent="0.2">
      <c r="B103" s="52"/>
      <c r="C103" s="52"/>
      <c r="D103" s="49" t="s">
        <v>56</v>
      </c>
      <c r="E103" s="47"/>
      <c r="F103" s="40"/>
      <c r="G103" s="47"/>
      <c r="H103" s="47"/>
      <c r="I103" s="47"/>
      <c r="J103" s="47"/>
      <c r="K103" s="47"/>
      <c r="L103" s="60"/>
      <c r="M103" s="73">
        <v>2221</v>
      </c>
      <c r="N103" s="52"/>
    </row>
    <row r="104" spans="2:14" x14ac:dyDescent="0.2">
      <c r="B104" s="52"/>
      <c r="C104" s="52"/>
      <c r="D104" s="68" t="s">
        <v>57</v>
      </c>
      <c r="E104" s="61"/>
      <c r="G104" s="61"/>
      <c r="H104" s="61"/>
      <c r="I104" s="61"/>
      <c r="J104" s="61"/>
      <c r="K104" s="61"/>
      <c r="L104" s="61"/>
      <c r="M104" s="11"/>
      <c r="N104" s="60"/>
    </row>
    <row r="105" spans="2:14" x14ac:dyDescent="0.2">
      <c r="B105" s="52"/>
      <c r="C105" s="52"/>
      <c r="D105" s="65"/>
      <c r="E105" s="49" t="s">
        <v>58</v>
      </c>
      <c r="F105" s="40"/>
      <c r="G105" s="47"/>
      <c r="H105" s="47"/>
      <c r="I105" s="47"/>
      <c r="J105" s="47"/>
      <c r="K105" s="47"/>
      <c r="L105" s="60"/>
      <c r="M105" s="7">
        <v>2222</v>
      </c>
      <c r="N105" s="52"/>
    </row>
    <row r="106" spans="2:14" x14ac:dyDescent="0.2">
      <c r="B106" s="52"/>
      <c r="C106" s="52"/>
      <c r="D106" s="65"/>
      <c r="E106" s="49" t="s">
        <v>59</v>
      </c>
      <c r="F106" s="40"/>
      <c r="G106" s="47"/>
      <c r="H106" s="47"/>
      <c r="I106" s="47"/>
      <c r="J106" s="47"/>
      <c r="K106" s="47"/>
      <c r="L106" s="60"/>
      <c r="M106" s="1">
        <v>2223</v>
      </c>
      <c r="N106" s="70"/>
    </row>
    <row r="107" spans="2:14" x14ac:dyDescent="0.2">
      <c r="B107" s="53"/>
      <c r="C107" s="53"/>
      <c r="D107" s="49" t="s">
        <v>60</v>
      </c>
      <c r="E107" s="47"/>
      <c r="F107" s="40"/>
      <c r="G107" s="47"/>
      <c r="H107" s="47"/>
      <c r="I107" s="47"/>
      <c r="J107" s="47"/>
      <c r="K107" s="47"/>
      <c r="L107" s="66" t="s">
        <v>61</v>
      </c>
      <c r="M107" s="1">
        <v>2224</v>
      </c>
      <c r="N107" s="28">
        <f>DPA_2221-DPA_2222-DPA_2223</f>
        <v>0</v>
      </c>
    </row>
  </sheetData>
  <mergeCells count="40">
    <mergeCell ref="C53:F53"/>
    <mergeCell ref="C55:F55"/>
    <mergeCell ref="C42:F42"/>
    <mergeCell ref="I45:J45"/>
    <mergeCell ref="C43:F43"/>
    <mergeCell ref="C44:F44"/>
    <mergeCell ref="C45:F45"/>
    <mergeCell ref="I55:J55"/>
    <mergeCell ref="I49:J49"/>
    <mergeCell ref="I50:J50"/>
    <mergeCell ref="I51:J51"/>
    <mergeCell ref="I52:J52"/>
    <mergeCell ref="I53:J53"/>
    <mergeCell ref="I54:J54"/>
    <mergeCell ref="G8:H8"/>
    <mergeCell ref="I8:J8"/>
    <mergeCell ref="G31:H31"/>
    <mergeCell ref="I31:J31"/>
    <mergeCell ref="I48:J48"/>
    <mergeCell ref="I41:J41"/>
    <mergeCell ref="I42:J42"/>
    <mergeCell ref="I43:J43"/>
    <mergeCell ref="I44:J44"/>
    <mergeCell ref="I47:J47"/>
    <mergeCell ref="I46:J46"/>
    <mergeCell ref="M31:N31"/>
    <mergeCell ref="O31:P31"/>
    <mergeCell ref="G39:H39"/>
    <mergeCell ref="I39:J39"/>
    <mergeCell ref="K39:L39"/>
    <mergeCell ref="K31:L31"/>
    <mergeCell ref="G98:H98"/>
    <mergeCell ref="I98:J98"/>
    <mergeCell ref="K98:L98"/>
    <mergeCell ref="M98:N98"/>
    <mergeCell ref="G83:H83"/>
    <mergeCell ref="I83:J83"/>
    <mergeCell ref="K83:L83"/>
    <mergeCell ref="G97:J97"/>
    <mergeCell ref="K97:N97"/>
  </mergeCells>
  <pageMargins left="0.25" right="0.25" top="0.75" bottom="0.75" header="0.3" footer="0.3"/>
  <pageSetup paperSize="5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74902467E6AC8243AB5184A72B8EE4B4" ma:contentTypeVersion="23" ma:contentTypeDescription="Crée un document." ma:contentTypeScope="" ma:versionID="dd493372556165f63d111f3e2066c046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09baba1048f0a0a8d57c34ee4623c4df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Éléments connexe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1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3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6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8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0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2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4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2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3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5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5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6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0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6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8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pd5e1fd5a7e64ff28ea28d0be5cac3eb xmlns="f5a7e35f-036f-43ba-9bd6-dfccb735f6f0">
      <Terms xmlns="http://schemas.microsoft.com/office/infopath/2007/PartnerControls"/>
    </pd5e1fd5a7e64ff28ea28d0be5cac3eb>
    <OsfiSensitivity xmlns="f5a7e35f-036f-43ba-9bd6-dfccb735f6f0">Unclassified</OsfiSensitivity>
    <OsfiSent xmlns="f5a7e35f-036f-43ba-9bd6-dfccb735f6f0" xsi:nil="true"/>
    <TaxCatchAll xmlns="f5a7e35f-036f-43ba-9bd6-dfccb735f6f0">
      <Value>1216</Value>
      <Value>28</Value>
      <Value>952</Value>
      <Value>317</Value>
      <Value>20</Value>
      <Value>19</Value>
      <Value>1138</Value>
      <Value>1048</Value>
      <Value>76</Value>
      <Value>3</Value>
      <Value>2</Value>
      <Value>75</Value>
      <Value>687</Value>
    </TaxCatchAll>
    <OsfiAuthor xmlns="f5a7e35f-036f-43ba-9bd6-dfccb735f6f0">
      <UserInfo>
        <DisplayName/>
        <AccountId xsi:nil="true"/>
        <AccountType/>
      </UserInfo>
    </OsfiAuthor>
    <OsfiLanguage xmlns="f5a7e35f-036f-43ba-9bd6-dfccb735f6f0">French</OsfiLanguage>
    <OsfiLivelinkID xmlns="f5a7e35f-036f-43ba-9bd6-dfccb735f6f0" xsi:nil="true"/>
    <o57c2d1722274f07a03b231252c868e4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DTI</TermName>
          <TermId xmlns="http://schemas.microsoft.com/office/infopath/2007/PartnerControls">fee43c65-76dd-4ccb-9d5b-765a9dd03e9c</TermId>
        </TermInfo>
      </Terms>
    </o57c2d1722274f07a03b231252c868e4>
    <OsfiCc xmlns="f5a7e35f-036f-43ba-9bd6-dfccb735f6f0" xsi:nil="true"/>
    <OsfiEmailFrom xmlns="f5a7e35f-036f-43ba-9bd6-dfccb735f6f0" xsi:nil="true"/>
    <OsfiEffectiveYear xmlns="f5a7e35f-036f-43ba-9bd6-dfccb735f6f0" xsi:nil="true"/>
    <OsfiExternalAuthor xmlns="f5a7e35f-036f-43ba-9bd6-dfccb735f6f0" xsi:nil="true"/>
    <OsfiCalendarYear xmlns="f5a7e35f-036f-43ba-9bd6-dfccb735f6f0">2023</OsfiCalendarYear>
    <OsfiCheckedOutDate xmlns="f5a7e35f-036f-43ba-9bd6-dfccb735f6f0" xsi:nil="true"/>
    <OsfiApprovedBy xmlns="f5a7e35f-036f-43ba-9bd6-dfccb735f6f0" xsi:nil="true"/>
    <OsfiAttachment xmlns="f5a7e35f-036f-43ba-9bd6-dfccb735f6f0">false</OsfiAttachment>
    <OsfiMostCurrent xmlns="b73fe759-8729-4fda-8521-02819c14bfcb">true</OsfiMostCurrent>
    <OsfiGuideSection xmlns="b73fe759-8729-4fda-8521-02819c14bfcb" xsi:nil="true"/>
    <OsfiTo xmlns="f5a7e35f-036f-43ba-9bd6-dfccb735f6f0" xsi:nil="true"/>
    <OsfiReceived xmlns="f5a7e35f-036f-43ba-9bd6-dfccb735f6f0" xsi:nil="true"/>
    <OsfiGuidancePhase xmlns="b73fe759-8729-4fda-8521-02819c14bfcb">Final</OsfiGuidancePhase>
    <RelatedItems xmlns="http://schemas.microsoft.com/sharepoint/v3" xsi:nil="true"/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07fb3360-bd8b-4913-ac40-53a8022c308a</TermId>
        </TermInfo>
      </Terms>
    </fac5efe5e83a4438a828c68fc664b01b>
    <eed7ab1da29f40cbb57f35bd3770379c xmlns="b73fe759-8729-4fda-8521-02819c14bf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Return Templates</TermName>
          <TermId xmlns="http://schemas.microsoft.com/office/infopath/2007/PartnerControls">842a5b75-8bd7-48c9-9005-b561a3d21c61</TermId>
        </TermInfo>
      </Terms>
    </eed7ab1da29f40cbb57f35bd3770379c>
    <m96463efc3cf41bb880201d3ec29442d xmlns="f5a7e35f-036f-43ba-9bd6-dfccb735f6f0">
      <Terms xmlns="http://schemas.microsoft.com/office/infopath/2007/PartnerControls"/>
    </m96463efc3cf41bb880201d3ec29442d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fc15642b51504e789ffe56207564b371 xmlns="f5a7e35f-036f-43ba-9bd6-dfccb735f6f0">
      <Terms xmlns="http://schemas.microsoft.com/office/infopath/2007/PartnerControls"/>
    </fc15642b51504e789ffe56207564b371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n03e0cbd2dfe4bc3a11ca39711420a8d xmlns="f5a7e35f-036f-43ba-9bd6-dfccb735f6f0">
      <Terms xmlns="http://schemas.microsoft.com/office/infopath/2007/PartnerControls"/>
    </n03e0cbd2dfe4bc3a11ca39711420a8d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OsfiSupersededDate xmlns="f5a7e35f-036f-43ba-9bd6-dfccb735f6f0" xsi:nil="true"/>
    <e56a94d62dd24742b18ef96cd90907e1 xmlns="f5a7e35f-036f-43ba-9bd6-dfccb735f6f0">
      <Terms xmlns="http://schemas.microsoft.com/office/infopath/2007/PartnerControls"/>
    </e56a94d62dd24742b18ef96cd90907e1>
    <a36c359446dc4635be72f7f662985508 xmlns="f5a7e35f-036f-43ba-9bd6-dfccb735f6f0">
      <Terms xmlns="http://schemas.microsoft.com/office/infopath/2007/PartnerControls"/>
    </a36c359446dc4635be72f7f662985508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b683300b16564d45bc927e24a258e9f0 xmlns="b73fe759-8729-4fda-8521-02819c14bf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LR - Leverage Requirements Return</TermName>
          <TermId xmlns="http://schemas.microsoft.com/office/infopath/2007/PartnerControls">818a5b18-e4d7-46e7-a09a-72ebfc981ddd</TermId>
        </TermInfo>
      </Terms>
    </b683300b16564d45bc927e24a258e9f0>
    <OsfiProvision xmlns="f5a7e35f-036f-43ba-9bd6-dfccb735f6f0" xsi:nil="true"/>
    <l2f6599427db4c648ff6aeffe33695af xmlns="f5a7e35f-036f-43ba-9bd6-dfccb735f6f0">
      <Terms xmlns="http://schemas.microsoft.com/office/infopath/2007/PartnerControls"/>
    </l2f6599427db4c648ff6aeffe33695af>
    <k5f8aeaceeb7434cbd9becc33a65ad3e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  <TermInfo xmlns="http://schemas.microsoft.com/office/infopath/2007/PartnerControls">
          <TermName xmlns="http://schemas.microsoft.com/office/infopath/2007/PartnerControls">Banks</TermName>
          <TermId xmlns="http://schemas.microsoft.com/office/infopath/2007/PartnerControls">4690d11e-867f-4550-aedf-9341bb021659</TermId>
        </TermInfo>
        <TermInfo xmlns="http://schemas.microsoft.com/office/infopath/2007/PartnerControls">
          <TermName xmlns="http://schemas.microsoft.com/office/infopath/2007/PartnerControls">Trust ＆ Loans</TermName>
          <TermId xmlns="http://schemas.microsoft.com/office/infopath/2007/PartnerControls">78be00e6-9db4-4ff3-afd3-f1e031e4f634</TermId>
        </TermInfo>
      </Terms>
    </k5f8aeaceeb7434cbd9becc33a65ad3e>
    <ja696665130841b683d84761908559f5 xmlns="b73fe759-8729-4fda-8521-02819c14bf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i4a82951b3ab490b851755ba3e25ca9e xmlns="f5a7e35f-036f-43ba-9bd6-dfccb735f6f0">
      <Terms xmlns="http://schemas.microsoft.com/office/infopath/2007/PartnerControls"/>
    </i4a82951b3ab490b851755ba3e25ca9e>
    <_dlc_DocId xmlns="f5a7e35f-036f-43ba-9bd6-dfccb735f6f0">F200-10-22102</_dlc_DocId>
    <_dlc_DocIdUrl xmlns="f5a7e35f-036f-43ba-9bd6-dfccb735f6f0">
      <Url>https://espace.osfi-bsif.gc.ca/sites/ficore/_layouts/15/DocIdRedir.aspx?ID=F200-10-22102</Url>
      <Description>F200-10-22102</Description>
    </_dlc_DocIdUrl>
    <b68f0f40a9244f46b7ca0f5019c2a784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</documentManagement>
</p:properties>
</file>

<file path=customXml/itemProps1.xml><?xml version="1.0" encoding="utf-8"?>
<ds:datastoreItem xmlns:ds="http://schemas.openxmlformats.org/officeDocument/2006/customXml" ds:itemID="{323A0410-6794-46D5-AA1D-C3C573D5EAB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012D334-CDD3-4ED6-91A1-4A0BCC104FB7}"/>
</file>

<file path=customXml/itemProps3.xml><?xml version="1.0" encoding="utf-8"?>
<ds:datastoreItem xmlns:ds="http://schemas.openxmlformats.org/officeDocument/2006/customXml" ds:itemID="{741C4D82-11CA-4685-8FD8-31C768754B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636A78-F082-496C-B924-15E426DE453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24E526D-E400-4FA0-A48A-5332BA406BCE}">
  <ds:schemaRefs>
    <ds:schemaRef ds:uri="http://schemas.microsoft.com/office/2006/documentManagement/types"/>
    <ds:schemaRef ds:uri="http://schemas.microsoft.com/office/infopath/2007/PartnerControls"/>
    <ds:schemaRef ds:uri="f5a7e35f-036f-43ba-9bd6-dfccb735f6f0"/>
    <ds:schemaRef ds:uri="http://schemas.microsoft.com/sharepoint/v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b73fe759-8729-4fda-8521-02819c14bfc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116</vt:i4>
      </vt:variant>
    </vt:vector>
  </HeadingPairs>
  <TitlesOfParts>
    <vt:vector size="118" baseType="lpstr">
      <vt:lpstr>Attestation</vt:lpstr>
      <vt:lpstr>Ratio_de_levier</vt:lpstr>
      <vt:lpstr>DPA_1101</vt:lpstr>
      <vt:lpstr>DPA_1102</vt:lpstr>
      <vt:lpstr>DPA_1103</vt:lpstr>
      <vt:lpstr>DPA_1104</vt:lpstr>
      <vt:lpstr>DPA_1106</vt:lpstr>
      <vt:lpstr>DPA_1107</vt:lpstr>
      <vt:lpstr>DPA_1108</vt:lpstr>
      <vt:lpstr>DPA_1109</vt:lpstr>
      <vt:lpstr>DPA_1110</vt:lpstr>
      <vt:lpstr>DPA_1112</vt:lpstr>
      <vt:lpstr>DPA_1113</vt:lpstr>
      <vt:lpstr>DPA_1114</vt:lpstr>
      <vt:lpstr>DPA_1115</vt:lpstr>
      <vt:lpstr>DPA_1117</vt:lpstr>
      <vt:lpstr>DPA_1118</vt:lpstr>
      <vt:lpstr>DPA_1119</vt:lpstr>
      <vt:lpstr>DPA_1201</vt:lpstr>
      <vt:lpstr>DPA_1202</vt:lpstr>
      <vt:lpstr>DPA_1203</vt:lpstr>
      <vt:lpstr>DPA_1204</vt:lpstr>
      <vt:lpstr>DPA_1205</vt:lpstr>
      <vt:lpstr>DPA_1206</vt:lpstr>
      <vt:lpstr>DPA_1207</vt:lpstr>
      <vt:lpstr>DPA_1301</vt:lpstr>
      <vt:lpstr>DPA_1302</vt:lpstr>
      <vt:lpstr>DPA_1303</vt:lpstr>
      <vt:lpstr>DPA_1304</vt:lpstr>
      <vt:lpstr>DPA_1305</vt:lpstr>
      <vt:lpstr>DPA_1306</vt:lpstr>
      <vt:lpstr>DPA_1307</vt:lpstr>
      <vt:lpstr>DPA_1308</vt:lpstr>
      <vt:lpstr>DPA_1309</vt:lpstr>
      <vt:lpstr>DPA_1310</vt:lpstr>
      <vt:lpstr>DPA_1311</vt:lpstr>
      <vt:lpstr>DPA_1312</vt:lpstr>
      <vt:lpstr>DPA_1313</vt:lpstr>
      <vt:lpstr>DPA_1314</vt:lpstr>
      <vt:lpstr>DPA_1315</vt:lpstr>
      <vt:lpstr>DPA_1401</vt:lpstr>
      <vt:lpstr>DPA_1402</vt:lpstr>
      <vt:lpstr>DPA_1404</vt:lpstr>
      <vt:lpstr>DPA_1405</vt:lpstr>
      <vt:lpstr>DPA_1406</vt:lpstr>
      <vt:lpstr>DPA_1407</vt:lpstr>
      <vt:lpstr>DPA_1408</vt:lpstr>
      <vt:lpstr>DPA_1409</vt:lpstr>
      <vt:lpstr>DPA_1410</vt:lpstr>
      <vt:lpstr>DPA_1411</vt:lpstr>
      <vt:lpstr>DPA_1412</vt:lpstr>
      <vt:lpstr>DPA_1413</vt:lpstr>
      <vt:lpstr>DPA_1414</vt:lpstr>
      <vt:lpstr>DPA_1415</vt:lpstr>
      <vt:lpstr>DPA_1416</vt:lpstr>
      <vt:lpstr>DPA_1417</vt:lpstr>
      <vt:lpstr>DPA_1419</vt:lpstr>
      <vt:lpstr>DPA_1420</vt:lpstr>
      <vt:lpstr>DPA_1421</vt:lpstr>
      <vt:lpstr>DPA_1422</vt:lpstr>
      <vt:lpstr>DPA_1423</vt:lpstr>
      <vt:lpstr>DPA_1424</vt:lpstr>
      <vt:lpstr>DPA_1425</vt:lpstr>
      <vt:lpstr>DPA_1426</vt:lpstr>
      <vt:lpstr>DPA_1427</vt:lpstr>
      <vt:lpstr>DPA_1428</vt:lpstr>
      <vt:lpstr>DPA_1429</vt:lpstr>
      <vt:lpstr>DPA_1431</vt:lpstr>
      <vt:lpstr>DPA_1501</vt:lpstr>
      <vt:lpstr>DPA_1502</vt:lpstr>
      <vt:lpstr>DPA_1503</vt:lpstr>
      <vt:lpstr>DPA_1504</vt:lpstr>
      <vt:lpstr>DPA_1505</vt:lpstr>
      <vt:lpstr>DPA_1506</vt:lpstr>
      <vt:lpstr>DPA_1507</vt:lpstr>
      <vt:lpstr>DPA_1508</vt:lpstr>
      <vt:lpstr>DPA_1601</vt:lpstr>
      <vt:lpstr>DPA_1602</vt:lpstr>
      <vt:lpstr>DPA_1603</vt:lpstr>
      <vt:lpstr>DPA_1604</vt:lpstr>
      <vt:lpstr>DPA_1605</vt:lpstr>
      <vt:lpstr>DPA_1606</vt:lpstr>
      <vt:lpstr>DPA_2101</vt:lpstr>
      <vt:lpstr>DPA_2102</vt:lpstr>
      <vt:lpstr>DPA_2103</vt:lpstr>
      <vt:lpstr>DPA_2104</vt:lpstr>
      <vt:lpstr>DPA_2105</vt:lpstr>
      <vt:lpstr>DPA_2106</vt:lpstr>
      <vt:lpstr>DPA_2107</vt:lpstr>
      <vt:lpstr>DPA_2108</vt:lpstr>
      <vt:lpstr>DPA_2109</vt:lpstr>
      <vt:lpstr>DPA_2110</vt:lpstr>
      <vt:lpstr>DPA_2114</vt:lpstr>
      <vt:lpstr>DPA_2115</vt:lpstr>
      <vt:lpstr>DPA_2119</vt:lpstr>
      <vt:lpstr>DPA_2120</vt:lpstr>
      <vt:lpstr>DPA_2125</vt:lpstr>
      <vt:lpstr>DPA_2126</vt:lpstr>
      <vt:lpstr>DPA_2127</vt:lpstr>
      <vt:lpstr>DPA_2129</vt:lpstr>
      <vt:lpstr>DPA_2130</vt:lpstr>
      <vt:lpstr>DPA_2131</vt:lpstr>
      <vt:lpstr>DPA_2201</vt:lpstr>
      <vt:lpstr>DPA_2203</vt:lpstr>
      <vt:lpstr>DPA_2205</vt:lpstr>
      <vt:lpstr>DPA_2206</vt:lpstr>
      <vt:lpstr>DPA_2208</vt:lpstr>
      <vt:lpstr>DPA_2210</vt:lpstr>
      <vt:lpstr>DPA_2211</vt:lpstr>
      <vt:lpstr>DPA_2213</vt:lpstr>
      <vt:lpstr>DPA_2215</vt:lpstr>
      <vt:lpstr>DPA_2216</vt:lpstr>
      <vt:lpstr>DPA_2218</vt:lpstr>
      <vt:lpstr>DPA_2220</vt:lpstr>
      <vt:lpstr>DPA_2221</vt:lpstr>
      <vt:lpstr>DPA_2222</vt:lpstr>
      <vt:lpstr>DPA_2223</vt:lpstr>
      <vt:lpstr>DPA_2224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2023_DTI_LRR_Return template_FINAL_Q1 2024_f</dc:title>
  <dc:creator>re-webmaster@osfi-bsif.gc.ca</dc:creator>
  <cp:lastModifiedBy>Gagnon, Carole</cp:lastModifiedBy>
  <cp:lastPrinted>2014-07-02T15:16:22Z</cp:lastPrinted>
  <dcterms:created xsi:type="dcterms:W3CDTF">2014-04-02T18:19:15Z</dcterms:created>
  <dcterms:modified xsi:type="dcterms:W3CDTF">2023-10-18T18:37:19Z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0x0101004C081EED9C90B54F98FF06E55CA4DAAA008CACAF6A43F5184C829F36A35E1E0D1A002D4094F2B62A1F42893CE0251B0E96050074902467E6AC8243AB5184A72B8EE4B4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dlc_DocIdItemGuid">
    <vt:lpwstr>2ed96746-8799-40af-8481-7844dc9c6805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75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2</vt:lpwstr>
  </property>
  <property fmtid="{D5CDD505-2E9C-101B-9397-08002B2CF9AE}" pid="12" name="OsfiFunction">
    <vt:lpwstr>3</vt:lpwstr>
  </property>
  <property fmtid="{D5CDD505-2E9C-101B-9397-08002B2CF9AE}" pid="13" name="OsfiSubFunction">
    <vt:lpwstr>20</vt:lpwstr>
  </property>
  <property fmtid="{D5CDD505-2E9C-101B-9397-08002B2CF9AE}" pid="14" name="OsfiFiscalPeriod">
    <vt:lpwstr/>
  </property>
  <property fmtid="{D5CDD505-2E9C-101B-9397-08002B2CF9AE}" pid="15" name="OsfiMeetingDate">
    <vt:filetime>2017-04-13T13:23:45Z</vt:filetime>
  </property>
  <property fmtid="{D5CDD505-2E9C-101B-9397-08002B2CF9AE}" pid="16" name="OsfiCostCentre">
    <vt:lpwstr>1048</vt:lpwstr>
  </property>
  <property fmtid="{D5CDD505-2E9C-101B-9397-08002B2CF9AE}" pid="17" name="b68f0f40a9244f46b7ca0f5019c2a784">
    <vt:lpwstr>1.1.2 Regulation and Guidance|8aba70de-c32e-44b3-b2d7-271b49c214a9</vt:lpwstr>
  </property>
  <property fmtid="{D5CDD505-2E9C-101B-9397-08002B2CF9AE}" pid="18" name="OsfiCheckedOutDate">
    <vt:filetime>2017-06-07T17:34:31Z</vt:filetime>
  </property>
  <property fmtid="{D5CDD505-2E9C-101B-9397-08002B2CF9AE}" pid="19" name="OsfiIndustryType">
    <vt:lpwstr>28;#DTI|6a02b7f8-a52d-4048-abf2-fb5f1ab9ba2b;#76;#Banks|4690d11e-867f-4550-aedf-9341bb021659;#317;#Trust ＆ Loans|78be00e6-9db4-4ff3-afd3-f1e031e4f634</vt:lpwstr>
  </property>
  <property fmtid="{D5CDD505-2E9C-101B-9397-08002B2CF9AE}" pid="20" name="OsfiSecondaryRegulations">
    <vt:lpwstr/>
  </property>
  <property fmtid="{D5CDD505-2E9C-101B-9397-08002B2CF9AE}" pid="21" name="OsfiSecondaryOSFIGuidance">
    <vt:lpwstr/>
  </property>
  <property fmtid="{D5CDD505-2E9C-101B-9397-08002B2CF9AE}" pid="22" name="OsfiGuidanceCategory">
    <vt:lpwstr>952</vt:lpwstr>
  </property>
  <property fmtid="{D5CDD505-2E9C-101B-9397-08002B2CF9AE}" pid="23" name="OsfiInstrumentType">
    <vt:lpwstr>687</vt:lpwstr>
  </property>
  <property fmtid="{D5CDD505-2E9C-101B-9397-08002B2CF9AE}" pid="24" name="OsfiOSFIGuidance">
    <vt:lpwstr>1138</vt:lpwstr>
  </property>
  <property fmtid="{D5CDD505-2E9C-101B-9397-08002B2CF9AE}" pid="25" name="OsfiReturnType">
    <vt:lpwstr>1216</vt:lpwstr>
  </property>
  <property fmtid="{D5CDD505-2E9C-101B-9397-08002B2CF9AE}" pid="26" name="OsfiSecondaryActsandSections">
    <vt:lpwstr/>
  </property>
  <property fmtid="{D5CDD505-2E9C-101B-9397-08002B2CF9AE}" pid="27" name="OsfiFIExternalOrganization">
    <vt:lpwstr/>
  </property>
  <property fmtid="{D5CDD505-2E9C-101B-9397-08002B2CF9AE}" pid="28" name="OsfiSubProgram">
    <vt:lpwstr>19</vt:lpwstr>
  </property>
  <property fmtid="{D5CDD505-2E9C-101B-9397-08002B2CF9AE}" pid="29" name="OsfiFITopics">
    <vt:lpwstr/>
  </property>
  <property fmtid="{D5CDD505-2E9C-101B-9397-08002B2CF9AE}" pid="30" name="OsfiPrimaryActandSection">
    <vt:lpwstr/>
  </property>
  <property fmtid="{D5CDD505-2E9C-101B-9397-08002B2CF9AE}" pid="31" name="OsfiFIStandards">
    <vt:lpwstr/>
  </property>
  <property fmtid="{D5CDD505-2E9C-101B-9397-08002B2CF9AE}" pid="32" name="OsfiRegulations">
    <vt:lpwstr/>
  </property>
  <property fmtid="{D5CDD505-2E9C-101B-9397-08002B2CF9AE}" pid="33" name="Order">
    <vt:r8>484200</vt:r8>
  </property>
  <property fmtid="{D5CDD505-2E9C-101B-9397-08002B2CF9AE}" pid="34" name="p213ed7f1c384e76b1e6db419627f072">
    <vt:lpwstr/>
  </property>
</Properties>
</file>