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13_ncr:1_{42501C3A-162A-4689-8AF8-5D273ECA1315}" xr6:coauthVersionLast="47" xr6:coauthVersionMax="47" xr10:uidLastSave="{00000000-0000-0000-0000-000000000000}"/>
  <bookViews>
    <workbookView xWindow="57480" yWindow="-120" windowWidth="25440" windowHeight="14775" tabRatio="815" xr2:uid="{00000000-000D-0000-FFFF-FFFF00000000}"/>
  </bookViews>
  <sheets>
    <sheet name="COVER" sheetId="31" r:id="rId1"/>
    <sheet name="Schedule Listing" sheetId="15" r:id="rId2"/>
    <sheet name="S0" sheetId="7" r:id="rId3"/>
    <sheet name="S1" sheetId="26" r:id="rId4"/>
    <sheet name="S2" sheetId="18" r:id="rId5"/>
    <sheet name="S3" sheetId="3" r:id="rId6"/>
    <sheet name="S4" sheetId="8" r:id="rId7"/>
    <sheet name="S5" sheetId="19" r:id="rId8"/>
    <sheet name="S6" sheetId="29" r:id="rId9"/>
    <sheet name="S7" sheetId="30" r:id="rId10"/>
    <sheet name="S8" sheetId="27" r:id="rId11"/>
    <sheet name="Inputs" sheetId="28" r:id="rId12"/>
    <sheet name="Comments" sheetId="33" r:id="rId13"/>
  </sheets>
  <externalReferences>
    <externalReference r:id="rId14"/>
    <externalReference r:id="rId15"/>
    <externalReference r:id="rId16"/>
    <externalReference r:id="rId17"/>
  </externalReferences>
  <definedNames>
    <definedName name="_" hidden="1">0.000001</definedName>
    <definedName name="_______a1" hidden="1">{"NewCo_View",#N/A,FALSE,"Calculations"}</definedName>
    <definedName name="______a1" hidden="1">{"NewCo_View",#N/A,FALSE,"Calculations"}</definedName>
    <definedName name="______a2" hidden="1">{"NewCo_View",#N/A,FALSE,"Calculations"}</definedName>
    <definedName name="______FTE2" hidden="1">{"NewCo_View",#N/A,FALSE,"Calculations"}</definedName>
    <definedName name="_____a1" hidden="1">{"NewCo_View",#N/A,FALSE,"Calculations"}</definedName>
    <definedName name="_____a2" hidden="1">{"NewCo_View",#N/A,FALSE,"Calculations"}</definedName>
    <definedName name="_____FTE2" hidden="1">{"NewCo_View",#N/A,FALSE,"Calculations"}</definedName>
    <definedName name="____a1" hidden="1">{"NewCo_View",#N/A,FALSE,"Calculations"}</definedName>
    <definedName name="____FTE2" hidden="1">{"NewCo_View",#N/A,FALSE,"Calculations"}</definedName>
    <definedName name="___a1" hidden="1">{"NewCo_View",#N/A,FALSE,"Calculations"}</definedName>
    <definedName name="___FTE2" hidden="1">{"NewCo_View",#N/A,FALSE,"Calculations"}</definedName>
    <definedName name="___nam2" hidden="1">"c2204"</definedName>
    <definedName name="__1__123Graph_ACHART_1" hidden="1">'[1]Input-Actual'!#REF!</definedName>
    <definedName name="__1__123Graph_AChart_1A" hidden="1">#REF!</definedName>
    <definedName name="__10__123Graph_AChart_1AJ" hidden="1">#REF!</definedName>
    <definedName name="__10__123Graph_XCHART_1" hidden="1">'[1]Input-Actual'!#REF!</definedName>
    <definedName name="__100__123Graph_EChart_1AB" hidden="1">#REF!</definedName>
    <definedName name="__101__123Graph_EChart_1B" hidden="1">#REF!</definedName>
    <definedName name="__102__123Graph_EGRAFICO_20" hidden="1">[2]TASSI2!$AP$7:$AP$19</definedName>
    <definedName name="__103__123Graph_FChart_1B" hidden="1">#REF!</definedName>
    <definedName name="__104__123Graph_FGRAFICO_20" hidden="1">[2]TASSI2!$AQ$7:$AQ$19</definedName>
    <definedName name="__105__123Graph_LBL_AGRAFICO_20" hidden="1">[2]TASSI2!$AG$6:$AG$6</definedName>
    <definedName name="__106__123Graph_LBL_BGRAFICO_20" hidden="1">[2]TASSI2!$AH$6:$AH$6</definedName>
    <definedName name="__107__123Graph_LBL_CGRAFICO_20" hidden="1">[2]TASSI2!$AI$6:$AI$6</definedName>
    <definedName name="__108__123Graph_LBL_DGRAFICO_20" hidden="1">[2]TASSI2!$AJ$6:$AJ$6</definedName>
    <definedName name="__109__123Graph_LBL_EGRAFICO_20" hidden="1">[2]TASSI2!$AP$5:$AP$5</definedName>
    <definedName name="__11__123Graph_AChart_1AK" hidden="1">#REF!</definedName>
    <definedName name="__11__123Graph_XCHART_7" hidden="1">'[1]Input-Actual'!#REF!</definedName>
    <definedName name="__110__123Graph_LBL_FGRAFICO_20" hidden="1">[2]TASSI2!$AQ$5:$AQ$5</definedName>
    <definedName name="__111__123Graph_XGRAFICO_8" hidden="1">'[2]Tav.22 Rischio di Credito'!$AI$30:$AI$41</definedName>
    <definedName name="__12__123Graph_AChart_1AL" hidden="1">#REF!</definedName>
    <definedName name="__123Graph_A" hidden="1">'[1]Input-Actual'!#REF!</definedName>
    <definedName name="__123Graph_A1" hidden="1">#REF!</definedName>
    <definedName name="__123Graph_B" hidden="1">'[1]Input-Actual'!#REF!</definedName>
    <definedName name="__123Graph_C" hidden="1">'[1]Input-Actual'!#REF!</definedName>
    <definedName name="__123Graph_D" hidden="1">[3]Subs!#REF!</definedName>
    <definedName name="__123Graph_E" hidden="1">[3]Subs!#REF!</definedName>
    <definedName name="__123Graph_F" hidden="1">[4]Aff!#REF!</definedName>
    <definedName name="__123Graph_X" hidden="1">'[1]Input-Actual'!#REF!</definedName>
    <definedName name="__13__123Graph_AChart_1AM" hidden="1">#REF!</definedName>
    <definedName name="__14__123Graph_AChart_1AN" hidden="1">#REF!</definedName>
    <definedName name="__15__123Graph_AChart_1B" hidden="1">#REF!</definedName>
    <definedName name="__16__123Graph_AChart_1C" hidden="1">#REF!</definedName>
    <definedName name="__17__123Graph_AChart_1E" hidden="1">#REF!</definedName>
    <definedName name="__18__123Graph_AChart_1F" hidden="1">#REF!</definedName>
    <definedName name="__19__123Graph_AChart_1G" hidden="1">#REF!</definedName>
    <definedName name="__2__123Graph_AChart_1AA" hidden="1">#REF!</definedName>
    <definedName name="__2__123Graph_ACHART_5" hidden="1">'[1]Input-Actual'!#REF!</definedName>
    <definedName name="__20__123Graph_AChart_1H" hidden="1">#REF!</definedName>
    <definedName name="__21__123Graph_AChart_1I" hidden="1">#REF!</definedName>
    <definedName name="__22__123Graph_AChart_1J" hidden="1">#REF!</definedName>
    <definedName name="__23__123Graph_AChart_1K" hidden="1">#REF!</definedName>
    <definedName name="__24__123Graph_AChart_1L" hidden="1">#REF!</definedName>
    <definedName name="__25__123Graph_AChart_1M" hidden="1">#REF!</definedName>
    <definedName name="__26__123Graph_AChart_1N" hidden="1">#REF!</definedName>
    <definedName name="__27__123Graph_AChart_1O" hidden="1">#REF!</definedName>
    <definedName name="__28__123Graph_AChart_1P" hidden="1">#REF!</definedName>
    <definedName name="__29__123Graph_AChart_1Q" hidden="1">#REF!</definedName>
    <definedName name="__3__123Graph_AChart_1AB" hidden="1">#REF!</definedName>
    <definedName name="__3__123Graph_ACHART_7" hidden="1">'[1]Input-Actual'!#REF!</definedName>
    <definedName name="__30__123Graph_AChart_1R" hidden="1">#REF!</definedName>
    <definedName name="__31__123Graph_AChart_1S" hidden="1">#REF!</definedName>
    <definedName name="__32__123Graph_AChart_1T" hidden="1">#REF!</definedName>
    <definedName name="__33__123Graph_AChart_1U" hidden="1">#REF!</definedName>
    <definedName name="__34__123Graph_AChart_1V" hidden="1">#REF!</definedName>
    <definedName name="__35__123Graph_AChart_1W" hidden="1">#REF!</definedName>
    <definedName name="__36__123Graph_AChart_1X" hidden="1">#REF!</definedName>
    <definedName name="__37__123Graph_AChart_1Y" hidden="1">#REF!</definedName>
    <definedName name="__38__123Graph_AChart_1Z" hidden="1">#REF!</definedName>
    <definedName name="__39__123Graph_AChart_2D" hidden="1">#REF!</definedName>
    <definedName name="__4__123Graph_AChart_1AC" hidden="1">#REF!</definedName>
    <definedName name="__4__123Graph_BCHART_1" hidden="1">'[1]Input-Actual'!#REF!</definedName>
    <definedName name="__40__123Graph_AChart_3D" hidden="1">#REF!</definedName>
    <definedName name="__41__123Graph_AChart_3X" hidden="1">#REF!</definedName>
    <definedName name="__42__123Graph_AChart_9C" hidden="1">#REF!</definedName>
    <definedName name="__43__123Graph_AGRAFICO_20" hidden="1">[2]TASSI2!$AG$7:$AG$19</definedName>
    <definedName name="__44__123Graph_AGRAFICO_7" hidden="1">'[2]Tav.22 Rischio di Credito'!$AJ$7:$AJ$29</definedName>
    <definedName name="__45__123Graph_AGRAFICO_8" hidden="1">'[2]Tav.22 Rischio di Credito'!$AJ$30:$AJ$41</definedName>
    <definedName name="__46__123Graph_BChart_1AA" hidden="1">#REF!</definedName>
    <definedName name="__47__123Graph_BChart_1AB" hidden="1">#REF!</definedName>
    <definedName name="__48__123Graph_BChart_1AC" hidden="1">#REF!</definedName>
    <definedName name="__49__123Graph_BChart_1AD" hidden="1">#REF!</definedName>
    <definedName name="__5__123Graph_AChart_1AD" hidden="1">#REF!</definedName>
    <definedName name="__5__123Graph_BCHART_5" hidden="1">'[1]Input-Actual'!#REF!</definedName>
    <definedName name="__50__123Graph_BChart_1AE" hidden="1">#REF!</definedName>
    <definedName name="__51__123Graph_BChart_1AF" hidden="1">#REF!</definedName>
    <definedName name="__52__123Graph_BChart_1AG" hidden="1">#REF!</definedName>
    <definedName name="__53__123Graph_BChart_1B" hidden="1">#REF!</definedName>
    <definedName name="__54__123Graph_BChart_1C" hidden="1">#REF!</definedName>
    <definedName name="__55__123Graph_BChart_1E" hidden="1">#REF!</definedName>
    <definedName name="__56__123Graph_BChart_1F" hidden="1">#REF!</definedName>
    <definedName name="__57__123Graph_BChart_1G" hidden="1">#REF!</definedName>
    <definedName name="__58__123Graph_BChart_1H" hidden="1">#REF!</definedName>
    <definedName name="__59__123Graph_BChart_1I" hidden="1">#REF!</definedName>
    <definedName name="__6__123Graph_AChart_1AE" hidden="1">#REF!</definedName>
    <definedName name="__6__123Graph_BCHART_7" hidden="1">'[1]Input-Actual'!#REF!</definedName>
    <definedName name="__60__123Graph_BChart_1J" hidden="1">#REF!</definedName>
    <definedName name="__61__123Graph_BChart_1K" hidden="1">#REF!</definedName>
    <definedName name="__62__123Graph_BChart_1L" hidden="1">#REF!</definedName>
    <definedName name="__63__123Graph_BChart_1N" hidden="1">#REF!</definedName>
    <definedName name="__64__123Graph_BChart_1Q" hidden="1">#REF!</definedName>
    <definedName name="__65__123Graph_BChart_1U" hidden="1">#REF!</definedName>
    <definedName name="__66__123Graph_BChart_1Y" hidden="1">#REF!</definedName>
    <definedName name="__67__123Graph_BChart_1Z" hidden="1">#REF!</definedName>
    <definedName name="__68__123Graph_BChart_2D" hidden="1">#REF!</definedName>
    <definedName name="__69__123Graph_BChart_9C" hidden="1">#REF!</definedName>
    <definedName name="__7__123Graph_AChart_1AF" hidden="1">#REF!</definedName>
    <definedName name="__7__123Graph_CCHART_5" hidden="1">'[1]Input-Actual'!#REF!</definedName>
    <definedName name="__70__123Graph_BGRAFICO_20" hidden="1">[2]TASSI2!$AH$7:$AH$19</definedName>
    <definedName name="__71__123Graph_BGRAFICO_7" hidden="1">'[2]Tav.22 Rischio di Credito'!$AK$7:$AK$29</definedName>
    <definedName name="__72__123Graph_BGRAFICO_8" hidden="1">'[2]Tav.22 Rischio di Credito'!$AK$30:$AK$41</definedName>
    <definedName name="__73__123Graph_CChart_1AA" hidden="1">#REF!</definedName>
    <definedName name="__74__123Graph_CChart_1AB" hidden="1">#REF!</definedName>
    <definedName name="__75__123Graph_CChart_1AE" hidden="1">#REF!</definedName>
    <definedName name="__76__123Graph_CChart_1AF" hidden="1">#REF!</definedName>
    <definedName name="__77__123Graph_CChart_1B" hidden="1">#REF!</definedName>
    <definedName name="__78__123Graph_CChart_1C" hidden="1">#REF!</definedName>
    <definedName name="__79__123Graph_CChart_1E" hidden="1">#REF!</definedName>
    <definedName name="__8__123Graph_AChart_1AG" hidden="1">#REF!</definedName>
    <definedName name="__8__123Graph_CCHART_7" hidden="1">'[1]Input-Actual'!#REF!</definedName>
    <definedName name="__80__123Graph_CChart_1F" hidden="1">#REF!</definedName>
    <definedName name="__81__123Graph_CChart_1G" hidden="1">#REF!</definedName>
    <definedName name="__82__123Graph_CChart_1H" hidden="1">#REF!</definedName>
    <definedName name="__83__123Graph_CChart_1I" hidden="1">#REF!</definedName>
    <definedName name="__84__123Graph_CChart_1J" hidden="1">#REF!</definedName>
    <definedName name="__85__123Graph_CChart_1K" hidden="1">#REF!</definedName>
    <definedName name="__86__123Graph_CChart_1L" hidden="1">#REF!</definedName>
    <definedName name="__87__123Graph_CChart_1N" hidden="1">#REF!</definedName>
    <definedName name="__88__123Graph_CChart_1U" hidden="1">#REF!</definedName>
    <definedName name="__89__123Graph_CChart_1Y" hidden="1">#REF!</definedName>
    <definedName name="__9__123Graph_AChart_1AI" hidden="1">#REF!</definedName>
    <definedName name="__9__123Graph_LBL_ACHART_6" hidden="1">'[1]Input-Actual'!#REF!</definedName>
    <definedName name="__90__123Graph_CChart_9C" hidden="1">#REF!</definedName>
    <definedName name="__91__123Graph_CGRAFICO_20" hidden="1">[2]TASSI2!$AI$7:$AI$19</definedName>
    <definedName name="__92__123Graph_DChart_1AB" hidden="1">#REF!</definedName>
    <definedName name="__93__123Graph_DChart_1B" hidden="1">#REF!</definedName>
    <definedName name="__94__123Graph_DChart_1C" hidden="1">#REF!</definedName>
    <definedName name="__95__123Graph_DChart_1I" hidden="1">#REF!</definedName>
    <definedName name="__96__123Graph_DChart_1J" hidden="1">#REF!</definedName>
    <definedName name="__97__123Graph_DChart_1K" hidden="1">#REF!</definedName>
    <definedName name="__98__123Graph_DChart_1L" hidden="1">#REF!</definedName>
    <definedName name="__99__123Graph_DGRAFICO_20" hidden="1">[2]TASSI2!$AJ$7:$AJ$19</definedName>
    <definedName name="__a1" hidden="1">{"NewCo_View",#N/A,FALSE,"Calculations"}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675" hidden="1">{"fis.dbo.r1_datasum"}</definedName>
    <definedName name="__CC678" hidden="1">{"fis.dbo.r1_datasum"}</definedName>
    <definedName name="__dd3" hidden="1">{"CBGMASTER",#N/A,FALSE,"CBG"}</definedName>
    <definedName name="__FDS_HYPERLINK_TOGGLE_STATE__" hidden="1">"ON"</definedName>
    <definedName name="__FTE2" hidden="1">{"NewCo_View",#N/A,FALSE,"Calculations"}</definedName>
    <definedName name="__mis1" hidden="1">{#N/A,#N/A,TRUE,"Totals";#N/A,#N/A,TRUE,"Written Quote Out";#N/A,#N/A,TRUE,"Accepted Quotes";#N/A,#N/A,TRUE,"Application on";#N/A,#N/A,TRUE,"Rejected"}</definedName>
    <definedName name="__mis2" hidden="1">{#N/A,#N/A,FALSE,"Written Quote Out";#N/A,#N/A,FALSE,"Accepted Quotes";#N/A,#N/A,FALSE,"Rejected"}</definedName>
    <definedName name="__nam2" hidden="1">"c2204"</definedName>
    <definedName name="__new1" hidden="1">{#N/A,#N/A,TRUE,"Written Quote Out";#N/A,#N/A,TRUE,"Accepted Quotes"}</definedName>
    <definedName name="__new2" hidden="1">{#N/A,#N/A,TRUE,"Written Quote Out";#N/A,#N/A,TRUE,"Accepted Quotes"}</definedName>
    <definedName name="_1__123Graph_ACHART_1" hidden="1">'[1]Input-Actual'!#REF!</definedName>
    <definedName name="_10__123Graph_XCHART_1" hidden="1">'[1]Input-Actual'!#REF!</definedName>
    <definedName name="_11__123Graph_XCHART_7" hidden="1">'[1]Input-Actual'!#REF!</definedName>
    <definedName name="_2__123Graph_ACHART_5" hidden="1">'[1]Input-Actual'!#REF!</definedName>
    <definedName name="_3__123Graph_ACHART_7" hidden="1">'[1]Input-Actual'!#REF!</definedName>
    <definedName name="_4__123Graph_BCHART_1" hidden="1">'[1]Input-Actual'!#REF!</definedName>
    <definedName name="_5__123Graph_BCHART_5" hidden="1">'[1]Input-Actual'!#REF!</definedName>
    <definedName name="_6__123Graph_BCHART_7" hidden="1">'[1]Input-Actual'!#REF!</definedName>
    <definedName name="_7__123Graph_CCHART_5" hidden="1">'[1]Input-Actual'!#REF!</definedName>
    <definedName name="_8__123Graph_CCHART_7" hidden="1">'[1]Input-Actual'!#REF!</definedName>
    <definedName name="_9__123Graph_LBL_ACHART_6" hidden="1">'[1]Input-Actual'!#REF!</definedName>
    <definedName name="_a1" hidden="1">{"NewCo_View",#N/A,FALSE,"Calculations"}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{"NewCo_View",#N/A,FALSE,"Calculations"}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Q4.1" hidden="1">#REF!</definedName>
    <definedName name="_BQ4.2" hidden="1">#REF!</definedName>
    <definedName name="_BQ4.3" hidden="1">#REF!</definedName>
    <definedName name="_CC675" hidden="1">{"fis.dbo.r1_datasum"}</definedName>
    <definedName name="_CC678" hidden="1">{"fis.dbo.r1_datasum"}</definedName>
    <definedName name="_dd3" hidden="1">{"CBGMASTER",#N/A,FALSE,"CBG"}</definedName>
    <definedName name="_DNORC" comment="Refers to a consolidated subsidiary regulated by a domestic non-OSFI authority">"Domestic non-OSFI regulated consolidated"</definedName>
    <definedName name="_FARC" comment="Refers to consolidated subsidiary regulated by a foreign authority">"Foreign regulated consolidated"</definedName>
    <definedName name="_Fill" hidden="1">#REF!</definedName>
    <definedName name="_fill2" hidden="1">#REF!</definedName>
    <definedName name="_Fill3" hidden="1">#REF!</definedName>
    <definedName name="_FillTD" hidden="1">#REF!</definedName>
    <definedName name="_FOBR" comment="Refers to a foreign branch">"Foreign branch"</definedName>
    <definedName name="_FTE2" hidden="1">{"NewCo_View",#N/A,FALSE,"Calculations"}</definedName>
    <definedName name="_Key1" hidden="1">#REF!</definedName>
    <definedName name="_Key2" hidden="1">#REF!</definedName>
    <definedName name="_keys" hidden="1">#REF!</definedName>
    <definedName name="_mis1" hidden="1">{#N/A,#N/A,TRUE,"Totals";#N/A,#N/A,TRUE,"Written Quote Out";#N/A,#N/A,TRUE,"Accepted Quotes";#N/A,#N/A,TRUE,"Application on";#N/A,#N/A,TRUE,"Rejected"}</definedName>
    <definedName name="_mis2" hidden="1">{#N/A,#N/A,FALSE,"Written Quote Out";#N/A,#N/A,FALSE,"Accepted Quotes";#N/A,#N/A,FALSE,"Rejected"}</definedName>
    <definedName name="_nam2" hidden="1">"c2204"</definedName>
    <definedName name="_new1" hidden="1">{#N/A,#N/A,TRUE,"Written Quote Out";#N/A,#N/A,TRUE,"Accepted Quotes"}</definedName>
    <definedName name="_new2" hidden="1">{#N/A,#N/A,TRUE,"Written Quote Out";#N/A,#N/A,TRUE,"Accepted Quotes"}</definedName>
    <definedName name="_Order1" hidden="1">255</definedName>
    <definedName name="_Order2" hidden="1">255</definedName>
    <definedName name="_Parse_In" hidden="1">#REF!</definedName>
    <definedName name="_rtFBNA" comment="Deduction - foreign branch net assets (%)">0.2</definedName>
    <definedName name="_rtFBNVA" comment="Deduction - foreign branch net vested  assets (%)">0.8</definedName>
    <definedName name="_rwDNORS" comment="Risk factor - domestic non-OSFI regulated subsidiary (%)">0.4</definedName>
    <definedName name="_rwFBRN" comment="Risk factor - foreign branch (%)">0.65</definedName>
    <definedName name="_rwFNORS" comment="Risk factor - foreign regulated subsidiary (%)">0.7</definedName>
    <definedName name="_Sort" hidden="1">#REF!</definedName>
    <definedName name="_wrn2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Z_FSKJR" comment="Names of credit Rating Agencies with a common rating scale">Inputs!$A$29:$A$33</definedName>
    <definedName name="A" hidden="1">{"NewCo_View",#N/A,FALSE,"Calculations"}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{"fis.dbo.r1_datasum"}</definedName>
    <definedName name="aaaaaa" hidden="1">#N/A</definedName>
    <definedName name="aaaq" hidden="1">{"fis.dbo.r1_datasum"}</definedName>
    <definedName name="aaq" hidden="1">{"fis.dbo.r1_datasum"}</definedName>
    <definedName name="aaqaa" hidden="1">{#N/A,#N/A,TRUE,"Written Quote Out";#N/A,#N/A,TRUE,"Accepted Quotes"}</definedName>
    <definedName name="AB" hidden="1">{"NewCo_View",#N/A,FALSE,"Calculations"}</definedName>
    <definedName name="abnk" hidden="1">{"fis.dbo.r1_datasum"}</definedName>
    <definedName name="abnkq" hidden="1">{"fis.dbo.r1_datasum"}</definedName>
    <definedName name="AcctArea1" hidden="1">#REF!</definedName>
    <definedName name="AcctArea2" hidden="1">#REF!</definedName>
    <definedName name="AcctArea3" hidden="1">#REF!</definedName>
    <definedName name="AcctArea4" hidden="1">#REF!</definedName>
    <definedName name="ACt" hidden="1">#REF!</definedName>
    <definedName name="adae" hidden="1">{#N/A,#N/A,TRUE,"Totals";#N/A,#N/A,TRUE,"Written Quote Out";#N/A,#N/A,TRUE,"Accepted Quotes";#N/A,#N/A,TRUE,"Application on";#N/A,#N/A,TRUE,"Rejected"}</definedName>
    <definedName name="adsf" hidden="1">{"NewCo_View",#N/A,FALSE,"Calculations"}</definedName>
    <definedName name="adt" hidden="1">{"fis.dbo.r1_datasum"}</definedName>
    <definedName name="adtq" hidden="1">{"fis.dbo.r1_datasum"}</definedName>
    <definedName name="afsgf" hidden="1">{#N/A,#N/A,TRUE,"Totals";#N/A,#N/A,TRUE,"Written Quote Out";#N/A,#N/A,TRUE,"Accepted Quotes";#N/A,#N/A,TRUE,"Application on";#N/A,#N/A,TRUE,"Rejected"}</definedName>
    <definedName name="ag" hidden="1">#N/A</definedName>
    <definedName name="agag" hidden="1">{#N/A,#N/A,FALSE,"Aging Summary";#N/A,#N/A,FALSE,"Ratio Analysis";#N/A,#N/A,FALSE,"Test 120 Day Accts";#N/A,#N/A,FALSE,"Tickmarks"}</definedName>
    <definedName name="aksdfsdk" hidden="1">{#N/A,#N/A,FALSE,"Aging Summary";#N/A,#N/A,FALSE,"Ratio Analysis";#N/A,#N/A,FALSE,"Test 120 Day Accts";#N/A,#N/A,FALSE,"Tickmarks"}</definedName>
    <definedName name="al" hidden="1">{"fis.dbo.r1_datasum"}</definedName>
    <definedName name="alq" hidden="1">{"fis.dbo.r1_datasum"}</definedName>
    <definedName name="anscount" hidden="1">1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2DocOpenMode" hidden="1">"AS2DocumentEdit"</definedName>
    <definedName name="AS2HasNoAutoHeaderFooter" hidden="1">" "</definedName>
    <definedName name="asasda" hidden="1">{#N/A,#N/A,TRUE,"Written Quote Out";#N/A,#N/A,TRUE,"Accepted Quotes"}</definedName>
    <definedName name="asdfasdfsdfsdf" hidden="1">{#N/A,#N/A,FALSE,"Aging Summary";#N/A,#N/A,FALSE,"Ratio Analysis";#N/A,#N/A,FALSE,"Test 120 Day Accts";#N/A,#N/A,FALSE,"Tickmarks"}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f" hidden="1">{"NewCo_View",#N/A,FALSE,"Calculations"}</definedName>
    <definedName name="asfafq" hidden="1">#N/A</definedName>
    <definedName name="Asia" hidden="1">{"NewCo_View",#N/A,FALSE,"Calculations"}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fwendungen" hidden="1">{#N/A,#N/A,FALSE,"Aging Summary";#N/A,#N/A,FALSE,"Ratio Analysis";#N/A,#N/A,FALSE,"Test 120 Day Accts";#N/A,#N/A,FALSE,"Tickmarks"}</definedName>
    <definedName name="avaaaaav" hidden="1">#N/A</definedName>
    <definedName name="awtswe" hidden="1">{"fis.dbo.r1_datasum"}</definedName>
    <definedName name="awtsweq" hidden="1">{"fis.dbo.r1_datasum"}</definedName>
    <definedName name="ax" hidden="1">{"NewCo_View",#N/A,FALSE,"Calculations"}</definedName>
    <definedName name="b" hidden="1">{"NewCo_View",#N/A,FALSE,"Calculations"}</definedName>
    <definedName name="BAC_EHS" hidden="1">{"BAC_CBG",#N/A,FALSE,"BAC_CBG"}</definedName>
    <definedName name="bbb" hidden="1">{#N/A,#N/A,FALSE,"Aging Summary";#N/A,#N/A,FALSE,"Ratio Analysis";#N/A,#N/A,FALSE,"Test 120 Day Accts";#N/A,#N/A,FALSE,"Tickmarks"}</definedName>
    <definedName name="bbbbbb" hidden="1">{"fis.dbo.r1_datasum"}</definedName>
    <definedName name="bcn" hidden="1">{#N/A,#N/A,FALSE,"Written Quote Out";#N/A,#N/A,FALSE,"Accepted Quotes";#N/A,#N/A,FALSE,"Rejected"}</definedName>
    <definedName name="bcx" hidden="1">{#N/A,#N/A,TRUE,"Written Quote Out";#N/A,#N/A,TRUE,"Accepted Quotes"}</definedName>
    <definedName name="bert" hidden="1">{"fis.dbo.r1_datasum"}</definedName>
    <definedName name="bgfg" hidden="1">{#N/A,#N/A,TRUE,"Totals";#N/A,#N/A,TRUE,"Written Quote Out";#N/A,#N/A,TRUE,"Accepted Quotes";#N/A,#N/A,TRUE,"Application on";#N/A,#N/A,TRUE,"Rejected"}</definedName>
    <definedName name="bhdh" hidden="1">{#N/A,#N/A,TRUE,"Written Quote Out";#N/A,#N/A,TRUE,"Accepted Quotes"}</definedName>
    <definedName name="bk" hidden="1">{"fis.dbo.r1_datasum"}</definedName>
    <definedName name="bkghk" hidden="1">{#N/A,#N/A,TRUE,"Written Quote Out";#N/A,#N/A,TRUE,"Accepted Quotes"}</definedName>
    <definedName name="bkq" hidden="1">{"fis.dbo.r1_datasum"}</definedName>
    <definedName name="bnhfh" hidden="1">{#N/A,#N/A,TRUE,"Written Quote Out";#N/A,#N/A,TRUE,"Accepted Quotes"}</definedName>
    <definedName name="brian" hidden="1">{"NewCo_View",#N/A,FALSE,"Calculations"}</definedName>
    <definedName name="bvx" hidden="1">{#N/A,#N/A,TRUE,"Totals";#N/A,#N/A,TRUE,"Written Quote Out";#N/A,#N/A,TRUE,"Accepted Quotes";#N/A,#N/A,TRUE,"Application on";#N/A,#N/A,TRUE,"Rejected"}</definedName>
    <definedName name="Canada" hidden="1">{"NewCo_View",#N/A,FALSE,"Calculations"}</definedName>
    <definedName name="CanadianInvestment" hidden="1">{"NewCo_View",#N/A,FALSE,"Calculations"}</definedName>
    <definedName name="cbncf" hidden="1">{#N/A,#N/A,TRUE,"Totals";#N/A,#N/A,TRUE,"Written Quote Out";#N/A,#N/A,TRUE,"Accepted Quotes";#N/A,#N/A,TRUE,"Application on";#N/A,#N/A,TRUE,"Rejected"}</definedName>
    <definedName name="ccc" hidden="1">{"NewCo_View",#N/A,FALSE,"Calculations"}</definedName>
    <definedName name="ccfddd" hidden="1">{#N/A,#N/A,TRUE,"Written Quote Out";#N/A,#N/A,TRUE,"Accepted Quotes"}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fd" hidden="1">{#N/A,#N/A,FALSE,"Written Quote Out";#N/A,#N/A,FALSE,"Accepted Quotes";#N/A,#N/A,FALSE,"Rejected"}</definedName>
    <definedName name="cfill" hidden="1">#REF!</definedName>
    <definedName name="ChangeRange" hidden="1">#N/A</definedName>
    <definedName name="chf" hidden="1">{"NewCo_View",#N/A,FALSE,"Calculations"}</definedName>
    <definedName name="chyu" hidden="1">{#N/A,#N/A,TRUE,"Written Quote Out";#N/A,#N/A,TRUE,"Accepted Quotes"}</definedName>
    <definedName name="cnf" hidden="1">{#N/A,#N/A,TRUE,"Written Quote Out";#N/A,#N/A,TRUE,"Accepted Quotes"}</definedName>
    <definedName name="ContentsHelp" hidden="1">#N/A</definedName>
    <definedName name="Corporate" hidden="1">{"NewCo_View",#N/A,FALSE,"Calculations"}</definedName>
    <definedName name="COSTEU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reateTable" hidden="1">#N/A</definedName>
    <definedName name="cursource" hidden="1">"SQLServer"</definedName>
    <definedName name="cvb" hidden="1">{"fis.dbo.r1_datasum"}</definedName>
    <definedName name="cvhfdh" hidden="1">{#N/A,#N/A,TRUE,"Written Quote Out";#N/A,#N/A,TRUE,"Accepted Quotes"}</definedName>
    <definedName name="DataArea1" hidden="1">#REF!</definedName>
    <definedName name="DataArea2" hidden="1">#REF!</definedName>
    <definedName name="DataArea3" hidden="1">#REF!</definedName>
    <definedName name="DataArea4" hidden="1">#REF!</definedName>
    <definedName name="dbase_char_set" hidden="1">1</definedName>
    <definedName name="dbase_compatibility" hidden="1">1</definedName>
    <definedName name="dbase_dflt" hidden="1">TRUE</definedName>
    <definedName name="dd" hidden="1">#N/A</definedName>
    <definedName name="ddcbg" hidden="1">{#N/A,#N/A,FALSE,"Written Quote Out";#N/A,#N/A,FALSE,"Accepted Quotes";#N/A,#N/A,FALSE,"Rejected"}</definedName>
    <definedName name="ddd" hidden="1">{"SYN",#N/A,FALSE,"SYN"}</definedName>
    <definedName name="DDDD" hidden="1">{"SYN",#N/A,FALSE,"SYN"}</definedName>
    <definedName name="ddddd" hidden="1">{#N/A,#N/A,TRUE,"Written Quote Out";#N/A,#N/A,TRUE,"Accepted Quotes"}</definedName>
    <definedName name="dddddd" hidden="1">{"CBGMASTER",#N/A,FALSE,"CBG"}</definedName>
    <definedName name="ddfh" hidden="1">{"NewCo_View",#N/A,FALSE,"Calculations"}</definedName>
    <definedName name="dds" hidden="1">{"NewCo_View",#N/A,FALSE,"Calculations"}</definedName>
    <definedName name="ddv" hidden="1">{#N/A,#N/A,TRUE,"Totals";#N/A,#N/A,TRUE,"Written Quote Out";#N/A,#N/A,TRUE,"Accepted Quotes";#N/A,#N/A,TRUE,"Application on";#N/A,#N/A,TRUE,"Rejected"}</definedName>
    <definedName name="DeleteRange" hidden="1">#N/A</definedName>
    <definedName name="DeleteTable" hidden="1">#N/A</definedName>
    <definedName name="dert" hidden="1">{"fis.dbo.r1_datasum"}</definedName>
    <definedName name="dfdf" hidden="1">{#N/A,#N/A,FALSE,"Written Quote Out";#N/A,#N/A,FALSE,"Accepted Quotes";#N/A,#N/A,FALSE,"Rejected"}</definedName>
    <definedName name="dfdfx" hidden="1">{#N/A,#N/A,FALSE,"Written Quote Out";#N/A,#N/A,FALSE,"Accepted Quotes";#N/A,#N/A,FALSE,"Rejected"}</definedName>
    <definedName name="dfere" hidden="1">{#N/A,#N/A,FALSE,"Written Quote Out";#N/A,#N/A,FALSE,"Accepted Quotes";#N/A,#N/A,FALSE,"Rejected"}</definedName>
    <definedName name="dfgdg" hidden="1">{"NewCo_View",#N/A,FALSE,"Calculations"}</definedName>
    <definedName name="dfhfd" hidden="1">{"NewCo_View",#N/A,FALSE,"Calculations"}</definedName>
    <definedName name="dfill" hidden="1">#REF!</definedName>
    <definedName name="dfsaf" hidden="1">{#N/A,#N/A,TRUE,"Written Quote Out";#N/A,#N/A,TRUE,"Accepted Quotes"}</definedName>
    <definedName name="dgd" hidden="1">{#N/A,#N/A,TRUE,"Written Quote Out";#N/A,#N/A,TRUE,"Accepted Quotes"}</definedName>
    <definedName name="dgdd" hidden="1">{"NewCo_View",#N/A,FALSE,"Calculations"}</definedName>
    <definedName name="dghdh" hidden="1">{#N/A,#N/A,TRUE,"Written Quote Out";#N/A,#N/A,TRUE,"Accepted Quotes"}</definedName>
    <definedName name="dhfd" hidden="1">{"NewCo_View",#N/A,FALSE,"Calculations"}</definedName>
    <definedName name="dhfds" hidden="1">{#N/A,#N/A,FALSE,"Written Quote Out";#N/A,#N/A,FALSE,"Accepted Quotes";#N/A,#N/A,FALSE,"Rejected"}</definedName>
    <definedName name="djhu" hidden="1">{#N/A,#N/A,TRUE,"Written Quote Out";#N/A,#N/A,TRUE,"Accepted Quotes"}</definedName>
    <definedName name="dsdss" hidden="1">{#N/A,#N/A,TRUE,"Written Quote Out";#N/A,#N/A,TRUE,"Accepted Quotes"}</definedName>
    <definedName name="dse" hidden="1">{#N/A,#N/A,FALSE,"Aging Summary";#N/A,#N/A,FALSE,"Ratio Analysis";#N/A,#N/A,FALSE,"Test 120 Day Accts";#N/A,#N/A,FALSE,"Tickmarks"}</definedName>
    <definedName name="dsgds" hidden="1">{"NewCo_View",#N/A,FALSE,"Calculations"}</definedName>
    <definedName name="efill" hidden="1">#REF!</definedName>
    <definedName name="Eigenkapital" hidden="1">{#N/A,#N/A,FALSE,"Aging Summary";#N/A,#N/A,FALSE,"Ratio Analysis";#N/A,#N/A,FALSE,"Test 120 Day Accts";#N/A,#N/A,FALSE,"Tickmarks"}</definedName>
    <definedName name="Eigenkapitalplanung" hidden="1">{#N/A,#N/A,FALSE,"Aging Summary";#N/A,#N/A,FALSE,"Ratio Analysis";#N/A,#N/A,FALSE,"Test 120 Day Accts";#N/A,#N/A,FALSE,"Tickmarks"}</definedName>
    <definedName name="EK" hidden="1">{#N/A,#N/A,FALSE,"Aging Summary";#N/A,#N/A,FALSE,"Ratio Analysis";#N/A,#N/A,FALSE,"Test 120 Day Accts";#N/A,#N/A,FALSE,"Tickmarks"}</definedName>
    <definedName name="erwr" hidden="1">{#N/A,#N/A,FALSE,"Written Quote Out";#N/A,#N/A,FALSE,"Accepted Quotes";#N/A,#N/A,FALSE,"Rejected"}</definedName>
    <definedName name="expcategory" hidden="1">{#N/A,#N/A,TRUE,"Written Quote Out";#N/A,#N/A,TRUE,"Accepted Quotes"}</definedName>
    <definedName name="expensetrenda" hidden="1">{"NewCo_View",#N/A,FALSE,"Calculations"}</definedName>
    <definedName name="f" hidden="1">#REF!</definedName>
    <definedName name="fddv" hidden="1">{#N/A,#N/A,TRUE,"Written Quote Out";#N/A,#N/A,TRUE,"Accepted Quotes"}</definedName>
    <definedName name="fdfd" hidden="1">{"NewCo_View",#N/A,FALSE,"Calculations"}</definedName>
    <definedName name="fdfdfd" hidden="1">{"NewCo_View",#N/A,FALSE,"Calculations"}</definedName>
    <definedName name="fdgdf" hidden="1">{#N/A,#N/A,FALSE,"Written Quote Out";#N/A,#N/A,FALSE,"Accepted Quotes";#N/A,#N/A,FALSE,"Rejected"}</definedName>
    <definedName name="fdgsd" hidden="1">{#N/A,#N/A,TRUE,"Totals";#N/A,#N/A,TRUE,"Written Quote Out";#N/A,#N/A,TRUE,"Accepted Quotes";#N/A,#N/A,TRUE,"Application on";#N/A,#N/A,TRUE,"Rejected"}</definedName>
    <definedName name="fdgsdfh" hidden="1">{"NewCo_View",#N/A,FALSE,"Calculations"}</definedName>
    <definedName name="fdr" hidden="1">{"NewCo_View",#N/A,FALSE,"Calculations"}</definedName>
    <definedName name="fds" hidden="1">{#N/A,#N/A,TRUE,"Totals";#N/A,#N/A,TRUE,"Written Quote Out";#N/A,#N/A,TRUE,"Accepted Quotes";#N/A,#N/A,TRUE,"Application on";#N/A,#N/A,TRUE,"Rejected"}</definedName>
    <definedName name="fefer4" hidden="1">{#N/A,#N/A,TRUE,"Written Quote Out";#N/A,#N/A,TRUE,"Accepted Quotes"}</definedName>
    <definedName name="fert" hidden="1">{"fis.dbo.r1_datasum"}</definedName>
    <definedName name="ffdvbvb" hidden="1">{#N/A,#N/A,TRUE,"Written Quote Out";#N/A,#N/A,TRUE,"Accepted Quotes"}</definedName>
    <definedName name="fff" hidden="1">{#N/A,#N/A,FALSE,"Aging Summary";#N/A,#N/A,FALSE,"Ratio Analysis";#N/A,#N/A,FALSE,"Test 120 Day Accts";#N/A,#N/A,FALSE,"Tickmarks"}</definedName>
    <definedName name="fffc" hidden="1">{#N/A,#N/A,TRUE,"Written Quote Out";#N/A,#N/A,TRUE,"Accepted Quotes"}</definedName>
    <definedName name="fffff" hidden="1">#REF!</definedName>
    <definedName name="fgd" hidden="1">{"NewCo_View",#N/A,FALSE,"Calculations"}</definedName>
    <definedName name="fgdfg" hidden="1">{#N/A,#N/A,TRUE,"Written Quote Out";#N/A,#N/A,TRUE,"Accepted Quotes"}</definedName>
    <definedName name="fggty" hidden="1">{"NewCo_View",#N/A,FALSE,"Calculations"}</definedName>
    <definedName name="fgh" hidden="1">{"NewCo_View",#N/A,FALSE,"Calculations"}</definedName>
    <definedName name="fhfjh" hidden="1">{#N/A,#N/A,TRUE,"Totals";#N/A,#N/A,TRUE,"Written Quote Out";#N/A,#N/A,TRUE,"Accepted Quotes";#N/A,#N/A,TRUE,"Application on";#N/A,#N/A,TRUE,"Rejected"}</definedName>
    <definedName name="fhthf" hidden="1">{"NewCo_View",#N/A,FALSE,"Calculations"}</definedName>
    <definedName name="Fixed" hidden="1">{"NewCo_View",#N/A,FALSE,"Calculations"}</definedName>
    <definedName name="fjf" hidden="1">{#N/A,#N/A,TRUE,"Totals";#N/A,#N/A,TRUE,"Written Quote Out";#N/A,#N/A,TRUE,"Accepted Quotes";#N/A,#N/A,TRUE,"Application on";#N/A,#N/A,TRUE,"Rejected"}</definedName>
    <definedName name="fjh" hidden="1">{"NewCo_View",#N/A,FALSE,"Calculations"}</definedName>
    <definedName name="fjhf" hidden="1">{#N/A,#N/A,FALSE,"Written Quote Out";#N/A,#N/A,FALSE,"Accepted Quotes";#N/A,#N/A,FALSE,"Rejected"}</definedName>
    <definedName name="fnhf" hidden="1">{#N/A,#N/A,TRUE,"Totals";#N/A,#N/A,TRUE,"Written Quote Out";#N/A,#N/A,TRUE,"Accepted Quotes";#N/A,#N/A,TRUE,"Application on";#N/A,#N/A,TRUE,"Rejected"}</definedName>
    <definedName name="fsg" hidden="1">{"NewCo_View",#N/A,FALSE,"Calculations"}</definedName>
    <definedName name="FTE" hidden="1">{"NewCo_View",#N/A,FALSE,"Calculations"}</definedName>
    <definedName name="FTEv2" hidden="1">{"NewCo_View",#N/A,FALSE,"Calculations"}</definedName>
    <definedName name="ftgc" hidden="1">{#N/A,#N/A,TRUE,"Totals";#N/A,#N/A,TRUE,"Written Quote Out";#N/A,#N/A,TRUE,"Accepted Quotes";#N/A,#N/A,TRUE,"Application on";#N/A,#N/A,TRUE,"Rejected"}</definedName>
    <definedName name="fury" hidden="1">{"NewCo_View",#N/A,FALSE,"Calculations"}</definedName>
    <definedName name="gdfg" hidden="1">{#N/A,#N/A,TRUE,"Written Quote Out";#N/A,#N/A,TRUE,"Accepted Quotes"}</definedName>
    <definedName name="gesamt" hidden="1">{"AuM_Aggr._Ytd_Mngmt_Format",#N/A,FALSE,"AggregationYtd";"AuM_Aggr_Ytd_dtEinh",#N/A,FALSE,"AggregationYtd";"AuM_Aggr_Ytd_englEinh_Format",#N/A,FALSE,"AggregationYtd";"AuM_Aggr_Ytd_ZKE_Format",#N/A,FALSE,"AggregationYtd"}</definedName>
    <definedName name="gfd" hidden="1">{#N/A,#N/A,TRUE,"Written Quote Out";#N/A,#N/A,TRUE,"Accepted Quotes"}</definedName>
    <definedName name="gfdg" hidden="1">{#N/A,#N/A,TRUE,"Totals";#N/A,#N/A,TRUE,"Written Quote Out";#N/A,#N/A,TRUE,"Accepted Quotes";#N/A,#N/A,TRUE,"Application on";#N/A,#N/A,TRUE,"Rejected"}</definedName>
    <definedName name="gfg" hidden="1">{"NewCo_View",#N/A,FALSE,"Calculations"}</definedName>
    <definedName name="gfhgng" hidden="1">{#N/A,#N/A,TRUE,"Written Quote Out";#N/A,#N/A,TRUE,"Accepted Quotes"}</definedName>
    <definedName name="gfjfg" hidden="1">{#N/A,#N/A,TRUE,"Written Quote Out";#N/A,#N/A,TRUE,"Accepted Quotes"}</definedName>
    <definedName name="gfsg" hidden="1">{#N/A,#N/A,TRUE,"Written Quote Out";#N/A,#N/A,TRUE,"Accepted Quotes"}</definedName>
    <definedName name="ggg" hidden="1">{#N/A,#N/A,FALSE,"Aging Summary";#N/A,#N/A,FALSE,"Ratio Analysis";#N/A,#N/A,FALSE,"Test 120 Day Accts";#N/A,#N/A,FALSE,"Tickmarks"}</definedName>
    <definedName name="ggggg" hidden="1">{"fis.dbo.r1_datasum"}</definedName>
    <definedName name="ggggggg" hidden="1">{"fis.dbo.r1_datasum"}</definedName>
    <definedName name="ghd" hidden="1">{#N/A,#N/A,FALSE,"Aging Summary";#N/A,#N/A,FALSE,"Ratio Analysis";#N/A,#N/A,FALSE,"Test 120 Day Accts";#N/A,#N/A,FALSE,"Tickmarks"}</definedName>
    <definedName name="ghfh" hidden="1">{#N/A,#N/A,FALSE,"Written Quote Out";#N/A,#N/A,FALSE,"Accepted Quotes";#N/A,#N/A,FALSE,"Rejected"}</definedName>
    <definedName name="ghfjf" hidden="1">{#N/A,#N/A,FALSE,"Written Quote Out";#N/A,#N/A,FALSE,"Accepted Quotes";#N/A,#N/A,FALSE,"Rejected"}</definedName>
    <definedName name="ghhf" hidden="1">{"NewCo_View",#N/A,FALSE,"Calculations"}</definedName>
    <definedName name="ghhfdc" hidden="1">{"NewCo_View",#N/A,FALSE,"Calculations"}</definedName>
    <definedName name="ghjg" hidden="1">{"NewCo_View",#N/A,FALSE,"Calculations"}</definedName>
    <definedName name="ghjgh" hidden="1">{#N/A,#N/A,TRUE,"Totals";#N/A,#N/A,TRUE,"Written Quote Out";#N/A,#N/A,TRUE,"Accepted Quotes";#N/A,#N/A,TRUE,"Application on";#N/A,#N/A,TRUE,"Rejected"}</definedName>
    <definedName name="ghjt" hidden="1">{#N/A,#N/A,TRUE,"Written Quote Out";#N/A,#N/A,TRUE,"Accepted Quotes"}</definedName>
    <definedName name="GIM" hidden="1">{"NewCo_View",#N/A,FALSE,"Calculations"}</definedName>
    <definedName name="gjgf" hidden="1">{"NewCo_View",#N/A,FALSE,"Calculations"}</definedName>
    <definedName name="gjgh" hidden="1">{#N/A,#N/A,TRUE,"Written Quote Out";#N/A,#N/A,TRUE,"Accepted Quotes"}</definedName>
    <definedName name="gkgk" hidden="1">{"NewCo_View",#N/A,FALSE,"Calculations"}</definedName>
    <definedName name="GlobalInvestmentMgmt" hidden="1">{"NewCo_View",#N/A,FALSE,"Calculations"}</definedName>
    <definedName name="grfgr" hidden="1">{#N/A,#N/A,TRUE,"Written Quote Out";#N/A,#N/A,TRUE,"Accepted Quotes"}</definedName>
    <definedName name="gsgs" hidden="1">{"NewCo_View",#N/A,FALSE,"Calculations"}</definedName>
    <definedName name="gsgsg" hidden="1">{#N/A,#N/A,TRUE,"Written Quote Out";#N/A,#N/A,TRUE,"Accepted Quotes"}</definedName>
    <definedName name="gtr" hidden="1">{#N/A,#N/A,FALSE,"Aging Summary";#N/A,#N/A,FALSE,"Ratio Analysis";#N/A,#N/A,FALSE,"Test 120 Day Accts";#N/A,#N/A,FALSE,"Tickmarks"}</definedName>
    <definedName name="gxg" hidden="1">{#N/A,#N/A,TRUE,"Written Quote Out";#N/A,#N/A,TRUE,"Accepted Quotes"}</definedName>
    <definedName name="h" hidden="1">{"fis.dbo.r1_datasum"}</definedName>
    <definedName name="hdf" hidden="1">{#N/A,#N/A,FALSE,"Written Quote Out";#N/A,#N/A,FALSE,"Accepted Quotes";#N/A,#N/A,FALSE,"Rejected"}</definedName>
    <definedName name="hdfgh" hidden="1">{#N/A,#N/A,TRUE,"Written Quote Out";#N/A,#N/A,TRUE,"Accepted Quotes"}</definedName>
    <definedName name="hdhddd" hidden="1">{#N/A,#N/A,TRUE,"Totals";#N/A,#N/A,TRUE,"Written Quote Out";#N/A,#N/A,TRUE,"Accepted Quotes";#N/A,#N/A,TRUE,"Application on";#N/A,#N/A,TRUE,"Rejected"}</definedName>
    <definedName name="help" hidden="1">{"fis.dbo.r1_datasum"}</definedName>
    <definedName name="Henaire" hidden="1">{"fis.dbo.r1_datasum"}</definedName>
    <definedName name="hfgdh" hidden="1">{"NewCo_View",#N/A,FALSE,"Calculations"}</definedName>
    <definedName name="hfjgf" hidden="1">{"NewCo_View",#N/A,FALSE,"Calculations"}</definedName>
    <definedName name="hgb" hidden="1">{#N/A,#N/A,FALSE,"Written Quote Out";#N/A,#N/A,FALSE,"Accepted Quotes";#N/A,#N/A,FALSE,"Rejected"}</definedName>
    <definedName name="hgf" hidden="1">{"NewCo_View",#N/A,FALSE,"Calculations"}</definedName>
    <definedName name="hgfh" hidden="1">{#N/A,#N/A,TRUE,"Totals";#N/A,#N/A,TRUE,"Written Quote Out";#N/A,#N/A,TRUE,"Accepted Quotes";#N/A,#N/A,TRUE,"Application on";#N/A,#N/A,TRUE,"Rejected"}</definedName>
    <definedName name="hgjg" hidden="1">{#N/A,#N/A,TRUE,"Written Quote Out";#N/A,#N/A,TRUE,"Accepted Quotes"}</definedName>
    <definedName name="hgjgh" hidden="1">{#N/A,#N/A,TRUE,"Written Quote Out";#N/A,#N/A,TRUE,"Accepted Quotes"}</definedName>
    <definedName name="hhhf" hidden="1">{#N/A,#N/A,TRUE,"Written Quote Out";#N/A,#N/A,TRUE,"Accepted Quotes"}</definedName>
    <definedName name="hhjhjf" hidden="1">{"NewCo_View",#N/A,FALSE,"Calculations"}</definedName>
    <definedName name="hj" hidden="1">{"NewCo_View",#N/A,FALSE,"Calculations"}</definedName>
    <definedName name="hjfd" hidden="1">{#N/A,#N/A,FALSE,"Written Quote Out";#N/A,#N/A,FALSE,"Accepted Quotes";#N/A,#N/A,FALSE,"Rejected"}</definedName>
    <definedName name="hjg" hidden="1">{"NewCo_View",#N/A,FALSE,"Calculations"}</definedName>
    <definedName name="hjo" hidden="1">{#N/A,#N/A,TRUE,"Written Quote Out";#N/A,#N/A,TRUE,"Accepted Quotes"}</definedName>
    <definedName name="hkgm" hidden="1">{#N/A,#N/A,TRUE,"Written Quote Out";#N/A,#N/A,TRUE,"Accepted Quotes"}</definedName>
    <definedName name="hkh" hidden="1">{"NewCo_View",#N/A,FALSE,"Calculations"}</definedName>
    <definedName name="hnjgf" hidden="1">{#N/A,#N/A,FALSE,"Written Quote Out";#N/A,#N/A,FALSE,"Accepted Quotes";#N/A,#N/A,FALSE,"Rejected"}</definedName>
    <definedName name="hsd" hidden="1">{#N/A,#N/A,TRUE,"Written Quote Out";#N/A,#N/A,TRUE,"Accepted Quotes"}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hyuy" hidden="1">{#N/A,#N/A,TRUE,"Written Quote Out";#N/A,#N/A,TRUE,"Accepted Quotes"}</definedName>
    <definedName name="i" hidden="1">{"fis.dbo.r1_datasum"}</definedName>
    <definedName name="iert" hidden="1">{"fis.dbo.r1_datasum"}</definedName>
    <definedName name="ii" hidden="1">{"fis.dbo.r1_datasum"}</definedName>
    <definedName name="iii" hidden="1">{"fis.dbo.r1_datasum"}</definedName>
    <definedName name="imj" hidden="1">{#N/A,#N/A,FALSE,"Aging Summary";#N/A,#N/A,FALSE,"Ratio Analysis";#N/A,#N/A,FALSE,"Test 120 Day Accts";#N/A,#N/A,FALSE,"Tickmarks"}</definedName>
    <definedName name="Ins" hidden="1">{"fis.dbo.r1_datasum"}</definedName>
    <definedName name="int_ext_sel" hidden="1">2</definedName>
    <definedName name="Investments" hidden="1">{"NewCo_View",#N/A,FALSE,"Calculations"}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_REUT" hidden="1">"c3843"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40729.8537615741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39149.3434953704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jh" hidden="1">{#N/A,#N/A,FALSE,"Written Quote Out";#N/A,#N/A,FALSE,"Accepted Quotes";#N/A,#N/A,FALSE,"Rejected"}</definedName>
    <definedName name="iuo" hidden="1">{"fis.dbo.r1_datasum"}</definedName>
    <definedName name="iuoq" hidden="1">{"fis.dbo.r1_datasum"}</definedName>
    <definedName name="j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ff" hidden="1">{#N/A,#N/A,TRUE,"Written Quote Out";#N/A,#N/A,TRUE,"Accepted Quotes"}</definedName>
    <definedName name="jfgj" hidden="1">{#N/A,#N/A,TRUE,"Written Quote Out";#N/A,#N/A,TRUE,"Accepted Quotes"}</definedName>
    <definedName name="jfjfh" hidden="1">{#N/A,#N/A,TRUE,"Written Quote Out";#N/A,#N/A,TRUE,"Accepted Quotes"}</definedName>
    <definedName name="jfy" hidden="1">{#N/A,#N/A,TRUE,"Written Quote Out";#N/A,#N/A,TRUE,"Accepted Quotes"}</definedName>
    <definedName name="jgfj" hidden="1">{#N/A,#N/A,TRUE,"Written Quote Out";#N/A,#N/A,TRUE,"Accepted Quotes"}</definedName>
    <definedName name="jgfjf" hidden="1">{"NewCo_View",#N/A,FALSE,"Calculations"}</definedName>
    <definedName name="jgfjm" hidden="1">{#N/A,#N/A,TRUE,"Totals";#N/A,#N/A,TRUE,"Written Quote Out";#N/A,#N/A,TRUE,"Accepted Quotes";#N/A,#N/A,TRUE,"Application on";#N/A,#N/A,TRUE,"Rejected"}</definedName>
    <definedName name="jgj" hidden="1">{"NewCo_View",#N/A,FALSE,"Calculations"}</definedName>
    <definedName name="jgjghj" hidden="1">{"NewCo_View",#N/A,FALSE,"Calculations"}</definedName>
    <definedName name="jhfg" hidden="1">{#N/A,#N/A,FALSE,"Written Quote Out";#N/A,#N/A,FALSE,"Accepted Quotes";#N/A,#N/A,FALSE,"Rejected"}</definedName>
    <definedName name="jhfj" hidden="1">{"NewCo_View",#N/A,FALSE,"Calculations"}</definedName>
    <definedName name="jhg" hidden="1">{#N/A,#N/A,FALSE,"Written Quote Out";#N/A,#N/A,FALSE,"Accepted Quotes";#N/A,#N/A,FALSE,"Rejected"}</definedName>
    <definedName name="jhkhjk" hidden="1">{#N/A,#N/A,FALSE,"Written Quote Out";#N/A,#N/A,FALSE,"Accepted Quotes";#N/A,#N/A,FALSE,"Rejected"}</definedName>
    <definedName name="jk" hidden="1">{"fis.dbo.r1_datasum"}</definedName>
    <definedName name="jkgf" hidden="1">{"NewCo_View",#N/A,FALSE,"Calculations"}</definedName>
    <definedName name="jkghjk" hidden="1">{#N/A,#N/A,FALSE,"Written Quote Out";#N/A,#N/A,FALSE,"Accepted Quotes";#N/A,#N/A,FALSE,"Rejected"}</definedName>
    <definedName name="jyj" hidden="1">{"NewCo_View",#N/A,FALSE,"Calculations"}</definedName>
    <definedName name="k" hidden="1">{"fis.dbo.r1_datasum"}</definedName>
    <definedName name="kbg" hidden="1">{#N/A,#N/A,TRUE,"Written Quote Out";#N/A,#N/A,TRUE,"Accepted Quotes"}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hgj" hidden="1">{"NewCo_View",#N/A,FALSE,"Calculations"}</definedName>
    <definedName name="kja" hidden="1">{"fis.dbo.r1_datasum"}</definedName>
    <definedName name="kjaq" hidden="1">{"fis.dbo.r1_datasum"}</definedName>
    <definedName name="klj" hidden="1">{"NewCo_View",#N/A,FALSE,"Calculations"}</definedName>
    <definedName name="kljkl" hidden="1">{#N/A,#N/A,TRUE,"Totals";#N/A,#N/A,TRUE,"Written Quote Out";#N/A,#N/A,TRUE,"Accepted Quotes";#N/A,#N/A,TRUE,"Application on";#N/A,#N/A,TRUE,"Rejected"}</definedName>
    <definedName name="kmh" hidden="1">{#N/A,#N/A,FALSE,"Aging Summary";#N/A,#N/A,FALSE,"Ratio Analysis";#N/A,#N/A,FALSE,"Test 120 Day Accts";#N/A,#N/A,FALSE,"Tickmarks"}</definedName>
    <definedName name="ksjf" hidden="1">{"fis.dbo.r1_datasum"}</definedName>
    <definedName name="ksjfq" hidden="1">{"fis.dbo.r1_datasum"}</definedName>
    <definedName name="ktzuk" hidden="1">{#N/A,#N/A,FALSE,"Aging Summary";#N/A,#N/A,FALSE,"Ratio Analysis";#N/A,#N/A,FALSE,"Test 120 Day Accts";#N/A,#N/A,FALSE,"Tickmarks"}</definedName>
    <definedName name="kui" hidden="1">{#N/A,#N/A,FALSE,"Aging Summary";#N/A,#N/A,FALSE,"Ratio Analysis";#N/A,#N/A,FALSE,"Test 120 Day Accts";#N/A,#N/A,FALSE,"Tickmarks"}</definedName>
    <definedName name="kuy" hidden="1">{#N/A,#N/A,TRUE,"Written Quote Out";#N/A,#N/A,TRUE,"Accepted Quotes"}</definedName>
    <definedName name="kyj" hidden="1">{"NewCo_View",#N/A,FALSE,"Calculations"}</definedName>
    <definedName name="l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hgf" hidden="1">{#N/A,#N/A,TRUE,"Written Quote Out";#N/A,#N/A,TRUE,"Accepted Quotes"}</definedName>
    <definedName name="ljkh" hidden="1">{"NewCo_View",#N/A,FALSE,"Calculations"}</definedName>
    <definedName name="lkj" hidden="1">{#N/A,#N/A,FALSE,"Aging Summary";#N/A,#N/A,FALSE,"Ratio Analysis";#N/A,#N/A,FALSE,"Test 120 Day Accts";#N/A,#N/A,FALSE,"Tickmarks"}</definedName>
    <definedName name="ll" hidden="1">{"NewCo_View",#N/A,FALSE,"Calculations"}</definedName>
    <definedName name="llll" hidden="1">{#N/A,#N/A,FALSE,"Written Quote Out";#N/A,#N/A,FALSE,"Accepted Quotes";#N/A,#N/A,FALSE,"Rejected"}</definedName>
    <definedName name="MerrillPrintIt" hidden="1">#N/A</definedName>
    <definedName name="mgfgf" hidden="1">{"NewCo_View",#N/A,FALSE,"Calculations"}</definedName>
    <definedName name="mghmg" hidden="1">{#N/A,#N/A,TRUE,"Written Quote Out";#N/A,#N/A,TRUE,"Accepted Quotes"}</definedName>
    <definedName name="mhh" hidden="1">{#N/A,#N/A,TRUE,"Written Quote Out";#N/A,#N/A,TRUE,"Accepted Quotes"}</definedName>
    <definedName name="mis" hidden="1">{#N/A,#N/A,TRUE,"Written Quote Out";#N/A,#N/A,TRUE,"Accepted Quotes"}</definedName>
    <definedName name="mjkuu" hidden="1">{#N/A,#N/A,FALSE,"Written Quote Out";#N/A,#N/A,FALSE,"Accepted Quotes";#N/A,#N/A,FALSE,"Rejected"}</definedName>
    <definedName name="mnh" hidden="1">{#N/A,#N/A,FALSE,"Aging Summary";#N/A,#N/A,FALSE,"Ratio Analysis";#N/A,#N/A,FALSE,"Test 120 Day Accts";#N/A,#N/A,FALSE,"Tickmarks"}</definedName>
    <definedName name="mvjgh" hidden="1">{#N/A,#N/A,TRUE,"Written Quote Out";#N/A,#N/A,TRUE,"Accepted Quotes"}</definedName>
    <definedName name="name1" hidden="1">"c2205"</definedName>
    <definedName name="name3" hidden="1">"c2203"</definedName>
    <definedName name="new" hidden="1">{#N/A,#N/A,FALSE,"continuity";#N/A,#N/A,FALSE,"Inventory summary";#N/A,#N/A,FALSE,"maturity summary"}</definedName>
    <definedName name="NewRange" hidden="1">#N/A</definedName>
    <definedName name="nfjf" hidden="1">{#N/A,#N/A,TRUE,"Totals";#N/A,#N/A,TRUE,"Written Quote Out";#N/A,#N/A,TRUE,"Accepted Quotes";#N/A,#N/A,TRUE,"Application on";#N/A,#N/A,TRUE,"Rejected"}</definedName>
    <definedName name="nhjgf" hidden="1">{#N/A,#N/A,TRUE,"Written Quote Out";#N/A,#N/A,TRUE,"Accepted Quotes"}</definedName>
    <definedName name="nhy" hidden="1">{"fis.dbo.r1_datasum"}</definedName>
    <definedName name="nnhv" hidden="1">{"NewCo_View",#N/A,FALSE,"Calculations"}</definedName>
    <definedName name="o" hidden="1">{"fis.dbo.r1_datasum"}</definedName>
    <definedName name="oert1" hidden="1">{"fis.dbo.r1_datasum"}</definedName>
    <definedName name="oly" hidden="1">{#N/A,#N/A,TRUE,"Written Quote Out";#N/A,#N/A,TRUE,"Accepted Quotes"}</definedName>
    <definedName name="oo" hidden="1">{#N/A,#N/A,FALSE,"continuity";#N/A,#N/A,FALSE,"Inventory summary";#N/A,#N/A,FALSE,"maturity summary"}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armAppId" hidden="1">"CFR"</definedName>
    <definedName name="ParmFormatType" hidden="1">"0"</definedName>
    <definedName name="ParmStartRow" hidden="1">"3"</definedName>
    <definedName name="pCADLine" hidden="1">"7551100"</definedName>
    <definedName name="pert" hidden="1">{"fis.dbo.r1_datasum"}</definedName>
    <definedName name="pp" hidden="1">{"fis.dbo.r1_datasum"}</definedName>
    <definedName name="ppp" hidden="1">{"fis.dbo.r1_datasum"}</definedName>
    <definedName name="PrintArea1" hidden="1">#REF!</definedName>
    <definedName name="PrintArea2" hidden="1">#REF!</definedName>
    <definedName name="PrintArea3" hidden="1">#REF!</definedName>
    <definedName name="PrintArea4" hidden="1">#REF!</definedName>
    <definedName name="Provi" hidden="1">{#N/A,#N/A,FALSE,"Aging Summary";#N/A,#N/A,FALSE,"Ratio Analysis";#N/A,#N/A,FALSE,"Test 120 Day Accts";#N/A,#N/A,FALSE,"Tickmarks"}</definedName>
    <definedName name="pRptLineType" hidden="1">"Account"</definedName>
    <definedName name="ptp" hidden="1">{#N/A,#N/A,TRUE,"Written Quote Out";#N/A,#N/A,TRUE,"Accepted Quotes"}</definedName>
    <definedName name="qds" hidden="1">{#N/A,#N/A,FALSE,"Aging Summary";#N/A,#N/A,FALSE,"Ratio Analysis";#N/A,#N/A,FALSE,"Test 120 Day Accts";#N/A,#N/A,FALSE,"Tickmarks"}</definedName>
    <definedName name="qgq" hidden="1">#N/A</definedName>
    <definedName name="qqqas" hidden="1">{"NewCo_View",#N/A,FALSE,"Calculations"}</definedName>
    <definedName name="RedefinePrintTableRange" hidden="1">#N/A</definedName>
    <definedName name="Reinsurance" hidden="1">{"NewCo_View",#N/A,FALSE,"Calculations"}</definedName>
    <definedName name="rgrgg" hidden="1">{#N/A,#N/A,TRUE,"Totals";#N/A,#N/A,TRUE,"Written Quote Out";#N/A,#N/A,TRUE,"Accepted Quotes";#N/A,#N/A,TRUE,"Application on";#N/A,#N/A,TRUE,"Rejected"}</definedName>
    <definedName name="rrr" hidden="1">{#N/A,#N/A,FALSE,"continuity";#N/A,#N/A,FALSE,"Inventory summary";#N/A,#N/A,FALSE,"maturity summary"}</definedName>
    <definedName name="rrrr" hidden="1">{#N/A,#N/A,FALSE,"continuity";#N/A,#N/A,FALSE,"Inventory summary";#N/A,#N/A,FALSE,"maturity summary"}</definedName>
    <definedName name="rswe" hidden="1">{#N/A,#N/A,TRUE,"Written Quote Out";#N/A,#N/A,TRUE,"Accepted Quotes"}</definedName>
    <definedName name="rter" hidden="1">{"NewCo_View",#N/A,FALSE,"Calculations"}</definedName>
    <definedName name="rtert" hidden="1">{#N/A,#N/A,FALSE,"Written Quote Out";#N/A,#N/A,FALSE,"Accepted Quotes";#N/A,#N/A,FALSE,"Rejected"}</definedName>
    <definedName name="rtgdfed" hidden="1">{#N/A,#N/A,TRUE,"Written Quote Out";#N/A,#N/A,TRUE,"Accepted Quotes"}</definedName>
    <definedName name="rtrew" hidden="1">{#N/A,#N/A,TRUE,"Written Quote Out";#N/A,#N/A,TRUE,"Accepted Quotes"}</definedName>
    <definedName name="rtrt" hidden="1">{#N/A,#N/A,FALSE,"Written Quote Out";#N/A,#N/A,FALSE,"Accepted Quotes";#N/A,#N/A,FALSE,"Rejected"}</definedName>
    <definedName name="rts" hidden="1">{"NewCo_View",#N/A,FALSE,"Calculations"}</definedName>
    <definedName name="rtyj" hidden="1">{#N/A,#N/A,TRUE,"Written Quote Out";#N/A,#N/A,TRUE,"Accepted Quotes"}</definedName>
    <definedName name="rtyrt" hidden="1">{#N/A,#N/A,TRUE,"Written Quote Out";#N/A,#N/A,TRUE,"Accepted Quotes"}</definedName>
    <definedName name="ryre" hidden="1">{"NewCo_View",#N/A,FALSE,"Calculations"}</definedName>
    <definedName name="ryrt" hidden="1">{"NewCo_View",#N/A,FALSE,"Calculations"}</definedName>
    <definedName name="satg" hidden="1">{"fis.dbo.r1_datasum"}</definedName>
    <definedName name="satgq" hidden="1">{"fis.dbo.r1_datasum"}</definedName>
    <definedName name="Scoreboard" hidden="1">{"NewCo_View",#N/A,FALSE,"Calculations"}</definedName>
    <definedName name="sdf" hidden="1">{#N/A,#N/A,TRUE,"Written Quote Out";#N/A,#N/A,TRUE,"Accepted Quotes"}</definedName>
    <definedName name="sdfgg" hidden="1">{"NewCo_View",#N/A,FALSE,"Calculations"}</definedName>
    <definedName name="sdfgs" hidden="1">{#N/A,#N/A,TRUE,"Written Quote Out";#N/A,#N/A,TRUE,"Accepted Quotes"}</definedName>
    <definedName name="sdfs" hidden="1">{#N/A,#N/A,TRUE,"Written Quote Out";#N/A,#N/A,TRUE,"Accepted Quotes"}</definedName>
    <definedName name="sdgs" hidden="1">{#N/A,#N/A,TRUE,"Written Quote Out";#N/A,#N/A,TRUE,"Accepted Quotes"}</definedName>
    <definedName name="sdgsfd" hidden="1">{#N/A,#N/A,FALSE,"Written Quote Out";#N/A,#N/A,FALSE,"Accepted Quotes";#N/A,#N/A,FALSE,"Rejected"}</definedName>
    <definedName name="sdhd" hidden="1">{#N/A,#N/A,FALSE,"Written Quote Out";#N/A,#N/A,FALSE,"Accepted Quotes";#N/A,#N/A,FALSE,"Rejected"}</definedName>
    <definedName name="sdxxc" hidden="1">{#N/A,#N/A,TRUE,"Written Quote Out";#N/A,#N/A,TRUE,"Accepted Quotes"}</definedName>
    <definedName name="seasonality" hidden="1">{"fis.dbo.r1_datasum"}</definedName>
    <definedName name="seasonalityq" hidden="1">{"fis.dbo.r1_datasum"}</definedName>
    <definedName name="Sept" hidden="1">{"NewCo_View",#N/A,FALSE,"Calculations"}</definedName>
    <definedName name="sfdgs" hidden="1">{#N/A,#N/A,TRUE,"Written Quote Out";#N/A,#N/A,TRUE,"Accepted Quotes"}</definedName>
    <definedName name="sfdgsd" hidden="1">{#N/A,#N/A,TRUE,"Written Quote Out";#N/A,#N/A,TRUE,"Accepted Quotes"}</definedName>
    <definedName name="sfg" hidden="1">{#N/A,#N/A,TRUE,"Written Quote Out";#N/A,#N/A,TRUE,"Accepted Quotes"}</definedName>
    <definedName name="sfsd" hidden="1">{"NewCo_View",#N/A,FALSE,"Calculations"}</definedName>
    <definedName name="sfw" hidden="1">{#N/A,#N/A,TRUE,"Written Quote Out";#N/A,#N/A,TRUE,"Accepted Quotes"}</definedName>
    <definedName name="sgfsg" hidden="1">{#N/A,#N/A,TRUE,"Written Quote Out";#N/A,#N/A,TRUE,"Accepted Quotes"}</definedName>
    <definedName name="sghd" hidden="1">{"NewCo_View",#N/A,FALSE,"Calculations"}</definedName>
    <definedName name="sghs" hidden="1">{"NewCo_View",#N/A,FALSE,"Calculations"}</definedName>
    <definedName name="sgr" hidden="1">{#N/A,#N/A,TRUE,"Totals";#N/A,#N/A,TRUE,"Written Quote Out";#N/A,#N/A,TRUE,"Accepted Quotes";#N/A,#N/A,TRUE,"Application on";#N/A,#N/A,TRUE,"Rejected"}</definedName>
    <definedName name="sgsd" hidden="1">{#N/A,#N/A,TRUE,"Totals";#N/A,#N/A,TRUE,"Written Quote Out";#N/A,#N/A,TRUE,"Accepted Quotes";#N/A,#N/A,TRUE,"Application on";#N/A,#N/A,TRUE,"Rejected"}</definedName>
    <definedName name="sgsfdg" hidden="1">{#N/A,#N/A,TRUE,"Written Quote Out";#N/A,#N/A,TRUE,"Accepted Quotes"}</definedName>
    <definedName name="shshryhasyhj" hidden="1">#N/A</definedName>
    <definedName name="shss" hidden="1">#N/A</definedName>
    <definedName name="solver_corr" hidden="1">1</definedName>
    <definedName name="solver_ctp1" hidden="1">0</definedName>
    <definedName name="solver_ctp2" hidden="1">0</definedName>
    <definedName name="solver_disp" hidden="1">0</definedName>
    <definedName name="solver_eval" hidden="1">0</definedName>
    <definedName name="solver_lcens" hidden="1">-1E+30</definedName>
    <definedName name="solver_lcut" hidden="1">-1E+30</definedName>
    <definedName name="solver_nsim" hidden="1">1</definedName>
    <definedName name="solver_nssim" hidden="1">-1</definedName>
    <definedName name="solver_ntri" hidden="1">1000</definedName>
    <definedName name="solver_rsmp" hidden="1">2</definedName>
    <definedName name="solver_seed" hidden="1">0</definedName>
    <definedName name="solver_sthr" hidden="1">0</definedName>
    <definedName name="solver_ucens" hidden="1">1E+30</definedName>
    <definedName name="solver_ucut" hidden="1">1E+30</definedName>
    <definedName name="sql_statement" hidden="1">"select distinct acct_cat,sum(cyr),sum(lyr),sum(cbd),mult_x000D_
from r1_datasum_x000D_
group by acct_cat_x000D_
_x000D_
"</definedName>
    <definedName name="ss" hidden="1">{"NewCo_View",#N/A,FALSE,"Calculations"}</definedName>
    <definedName name="sss" hidden="1">{#N/A,#N/A,TRUE,"Totals";#N/A,#N/A,TRUE,"Written Quote Out";#N/A,#N/A,TRUE,"Accepted Quotes";#N/A,#N/A,TRUE,"Application on";#N/A,#N/A,TRUE,"Rejected"}</definedName>
    <definedName name="sssd" hidden="1">{"NewCo_View",#N/A,FALSE,"Calculations"}</definedName>
    <definedName name="sssss" hidden="1">{#N/A,#N/A,TRUE,"Written Quote Out";#N/A,#N/A,TRUE,"Accepted Quotes"}</definedName>
    <definedName name="ssy" hidden="1">#N/A</definedName>
    <definedName name="staff" hidden="1">{#N/A,#N/A,FALSE,"Written Quote Out";#N/A,#N/A,FALSE,"Accepted Quotes";#N/A,#N/A,FALSE,"Rejected"}</definedName>
    <definedName name="swss" hidden="1">{#N/A,#N/A,TRUE,"Written Quote Out";#N/A,#N/A,TRUE,"Accepted Quotes"}</definedName>
    <definedName name="tertw" hidden="1">{#N/A,#N/A,FALSE,"Aging Summary";#N/A,#N/A,FALSE,"Ratio Analysis";#N/A,#N/A,FALSE,"Test 120 Day Accts";#N/A,#N/A,FALSE,"Tickmarks"}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4" hidden="1">#N/A</definedName>
    <definedName name="test7" hidden="1">#N/A</definedName>
    <definedName name="test8" hidden="1">#N/A</definedName>
    <definedName name="tesy5" hidden="1">#N/A</definedName>
    <definedName name="trt" hidden="1">{"NewCo_View",#N/A,FALSE,"Calculations"}</definedName>
    <definedName name="trtrt" hidden="1">{"NewCo_View",#N/A,FALSE,"Calculations"}</definedName>
    <definedName name="twatr" hidden="1">{"fis.dbo.r1_datasum"}</definedName>
    <definedName name="twatrq" hidden="1">{"fis.dbo.r1_datasum"}</definedName>
    <definedName name="tyr" hidden="1">{"NewCo_View",#N/A,FALSE,"Calculations"}</definedName>
    <definedName name="tyty" hidden="1">{"NewCo_View",#N/A,FALSE,"Calculations"}</definedName>
    <definedName name="tyuty" hidden="1">{"NewCo_View",#N/A,FALSE,"Calculations"}</definedName>
    <definedName name="u" hidden="1">{"fis.dbo.r1_datasum"}</definedName>
    <definedName name="ü" hidden="1">{#N/A,#N/A,FALSE,"Aging Summary";#N/A,#N/A,FALSE,"Ratio Analysis";#N/A,#N/A,FALSE,"Test 120 Day Accts";#N/A,#N/A,FALSE,"Tickmarks"}</definedName>
    <definedName name="uert" hidden="1">{"fis.dbo.r1_datasum"}</definedName>
    <definedName name="ugdd" hidden="1">{"NewCo_View",#N/A,FALSE,"Calculations"}</definedName>
    <definedName name="uit" hidden="1">{#N/A,#N/A,TRUE,"Written Quote Out";#N/A,#N/A,TRUE,"Accepted Quotes"}</definedName>
    <definedName name="US" hidden="1">{"NewCo_View",#N/A,FALSE,"Calculations"}</definedName>
    <definedName name="USInvestment" hidden="1">{"NewCo_View",#N/A,FALSE,"Calculations"}</definedName>
    <definedName name="USInvestment2" hidden="1">{#N/A,#N/A,TRUE,"Written Quote Out";#N/A,#N/A,TRUE,"Accepted Quotes"}</definedName>
    <definedName name="uu" hidden="1">{"fis.dbo.r1_datasum"}</definedName>
    <definedName name="uyk" hidden="1">{#N/A,#N/A,TRUE,"Written Quote Out";#N/A,#N/A,TRUE,"Accepted Quotes"}</definedName>
    <definedName name="vaaaaaavavv" hidden="1">#N/A</definedName>
    <definedName name="vbc" hidden="1">{#N/A,#N/A,TRUE,"Written Quote Out";#N/A,#N/A,TRUE,"Accepted Quotes"}</definedName>
    <definedName name="vbf" hidden="1">{#N/A,#N/A,TRUE,"Written Quote Out";#N/A,#N/A,TRUE,"Accepted Quotes"}</definedName>
    <definedName name="vbngf" hidden="1">{"NewCo_View",#N/A,FALSE,"Calculations"}</definedName>
    <definedName name="vbnmv" hidden="1">{#N/A,#N/A,FALSE,"Written Quote Out";#N/A,#N/A,FALSE,"Accepted Quotes";#N/A,#N/A,FALSE,"Rejected"}</definedName>
    <definedName name="vcbvc" hidden="1">{#N/A,#N/A,TRUE,"Totals";#N/A,#N/A,TRUE,"Written Quote Out";#N/A,#N/A,TRUE,"Accepted Quotes";#N/A,#N/A,TRUE,"Application on";#N/A,#N/A,TRUE,"Rejected"}</definedName>
    <definedName name="vcv" hidden="1">{"NewCo_View",#N/A,FALSE,"Calculations"}</definedName>
    <definedName name="vcvs" hidden="1">{#N/A,#N/A,TRUE,"Totals";#N/A,#N/A,TRUE,"Written Quote Out";#N/A,#N/A,TRUE,"Accepted Quotes";#N/A,#N/A,TRUE,"Application on";#N/A,#N/A,TRUE,"Rejected"}</definedName>
    <definedName name="vmvgf" hidden="1">{"NewCo_View",#N/A,FALSE,"Calculations"}</definedName>
    <definedName name="vnvf" hidden="1">{"NewCo_View",#N/A,FALSE,"Calculations"}</definedName>
    <definedName name="vvcd" hidden="1">{"NewCo_View",#N/A,FALSE,"Calculations"}</definedName>
    <definedName name="vvvvgfvb" hidden="1">{#N/A,#N/A,TRUE,"Written Quote Out";#N/A,#N/A,TRUE,"Accepted Quotes"}</definedName>
    <definedName name="wd" hidden="1">{#N/A,#N/A,FALSE,"Aging Summary";#N/A,#N/A,FALSE,"Ratio Analysis";#N/A,#N/A,FALSE,"Test 120 Day Accts";#N/A,#N/A,FALSE,"Tickmarks"}</definedName>
    <definedName name="wdwdwwd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e" hidden="1">{"NewCo_View",#N/A,FALSE,"Calculations"}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rgqerrgqwergr" hidden="1">#N/A</definedName>
    <definedName name="wet" hidden="1">{"fis.dbo.r1_datasum"}</definedName>
    <definedName name="wetq" hidden="1">{"fis.dbo.r1_datasum"}</definedName>
    <definedName name="wrn.Activequotes." hidden="1">{#N/A,#N/A,TRUE,"Written Quote Out";#N/A,#N/A,TRUE,"Accepted Quotes"}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sset._.Rec." hidden="1">{#N/A,#N/A,FALSE,"Sheet1"}</definedName>
    <definedName name="wrn.Asset._.Rec2." hidden="1">{#N/A,#N/A,FALSE,"Sheet1"}</definedName>
    <definedName name="wrn.BAC_CBG." hidden="1">{"BAC_CBG",#N/A,FALSE,"BAC_CBG"}</definedName>
    <definedName name="wrn.BAC_EH_Lux" hidden="1">{"BAC_CBG",#N/A,FALSE,"BAC_CBG"}</definedName>
    <definedName name="wrn.Calculation_Page_Summary." hidden="1">{"NewCo_View",#N/A,FALSE,"Calculations"}</definedName>
    <definedName name="wrn.CBG." hidden="1">{"CBGMASTER",#N/A,FALSE,"CBG"}</definedName>
    <definedName name="wrn.Consolidated._.Disclosure.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Der._.Inventory." hidden="1">{#N/A,#N/A,FALSE,"continuity";#N/A,#N/A,FALSE,"Inventory summary";#N/A,#N/A,FALSE,"maturity summary"}</definedName>
    <definedName name="wrn.Domestic." hidden="1">{"DB Summary",#N/A,FALSE,"DB";"DB RCC",#N/A,FALSE,"DB"}</definedName>
    <definedName name="wrn.Domestic._1" hidden="1">{"DB Summary",#N/A,FALSE,"DB";"DB RCC",#N/A,FALSE,"DB"}</definedName>
    <definedName name="wrn.EO._.Summary." hidden="1">{#N/A,#N/A,FALSE,"EO"}</definedName>
    <definedName name="wrn.EO._.Summary._1" hidden="1">{#N/A,#N/A,FALSE,"EO"}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anagementInfo." hidden="1">{"Cover",#N/A,FALSE,"Cover";#N/A,#N/A,FALSE,"Kommentar";"GuV1",#N/A,FALSE,"Eingabe_Daten_GuV_Sonstiges";"Kennzahlen",#N/A,FALSE,"Eingabe_Daten_GuV_Sonstiges";"Eckdaten1",#N/A,FALSE,"Eckdaten_Versand"}</definedName>
    <definedName name="wrn.MRS._.Group._.Income._.Statement." hidden="1">{"Clean",#N/A,FALSE,"MRS Group IS"}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osfitot." hidden="1">{#N/A,#N/A,FALSE,"osfi pivot"}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ummary._.Report." hidden="1">{#N/A,#N/A,FALSE,"Report"}</definedName>
    <definedName name="wrn.Summary._.Report._1" hidden="1">{#N/A,#N/A,FALSE,"Report"}</definedName>
    <definedName name="wrn.SYN." hidden="1">{"SYN",#N/A,FALSE,"SYN"}</definedName>
    <definedName name="wrn.Test." hidden="1">{"AuM_Aggr._Ytd_Mngmt_Format",#N/A,FALSE,"AggregationYtd";"AuM_Aggr_Ytd_dtEinh",#N/A,FALSE,"AggregationYtd";"AuM_Aggr_Ytd_englEinh_Format",#N/A,FALSE,"AggregationYtd";"AuM_Aggr_Ytd_ZKE_Format",#N/A,FALSE,"AggregationYtd"}</definedName>
    <definedName name="wrn.Uncosolidated._.Report.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pdate." hidden="1">{#N/A,#N/A,FALSE,"Written Quote Out";#N/A,#N/A,FALSE,"Accepted Quotes";#N/A,#N/A,FALSE,"Rejected"}</definedName>
    <definedName name="wrn.WM._.Summary." hidden="1">{#N/A,#N/A,FALSE,"WM"}</definedName>
    <definedName name="wrn.WM._.Summary._1" hidden="1">{#N/A,#N/A,FALSE,"WM"}</definedName>
    <definedName name="ws" hidden="1">{#N/A,#N/A,FALSE,"Aging Summary";#N/A,#N/A,FALSE,"Ratio Analysis";#N/A,#N/A,FALSE,"Test 120 Day Accts";#N/A,#N/A,FALSE,"Tickmarks"}</definedName>
    <definedName name="wte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xasdc" hidden="1">{"NewCo_View",#N/A,FALSE,"Calculations"}</definedName>
    <definedName name="xcdxfc" hidden="1">{#N/A,#N/A,TRUE,"Written Quote Out";#N/A,#N/A,TRUE,"Accepted Quotes"}</definedName>
    <definedName name="xcx" hidden="1">{"NewCo_View",#N/A,FALSE,"Calculations"}</definedName>
    <definedName name="xczx" hidden="1">{#N/A,#N/A,TRUE,"Written Quote Out";#N/A,#N/A,TRUE,"Accepted Quotes"}</definedName>
    <definedName name="xdf" hidden="1">{"NewCo_View",#N/A,FALSE,"Calculations"}</definedName>
    <definedName name="xfgfd" hidden="1">{"NewCo_View",#N/A,FALSE,"Calculations"}</definedName>
    <definedName name="xfgs" hidden="1">{#N/A,#N/A,FALSE,"Written Quote Out";#N/A,#N/A,FALSE,"Accepted Quotes";#N/A,#N/A,FALSE,"Rejected"}</definedName>
    <definedName name="xfhs" hidden="1">#N/A</definedName>
    <definedName name="xgd" hidden="1">{#N/A,#N/A,TRUE,"Totals";#N/A,#N/A,TRUE,"Written Quote Out";#N/A,#N/A,TRUE,"Accepted Quotes";#N/A,#N/A,TRUE,"Application on";#N/A,#N/A,TRUE,"Rejected"}</definedName>
    <definedName name="xsf" hidden="1">{#N/A,#N/A,TRUE,"Written Quote Out";#N/A,#N/A,TRUE,"Accepted Quotes"}</definedName>
    <definedName name="xvbdf" hidden="1">{#N/A,#N/A,TRUE,"Written Quote Out";#N/A,#N/A,TRUE,"Accepted Quotes"}</definedName>
    <definedName name="xvbxvb" hidden="1">{#N/A,#N/A,FALSE,"Written Quote Out";#N/A,#N/A,FALSE,"Accepted Quotes";#N/A,#N/A,FALSE,"Rejected"}</definedName>
    <definedName name="xvfg" hidden="1">{#N/A,#N/A,TRUE,"Written Quote Out";#N/A,#N/A,TRUE,"Accepted Quotes"}</definedName>
    <definedName name="xvsdfgg" hidden="1">{#N/A,#N/A,TRUE,"Written Quote Out";#N/A,#N/A,TRUE,"Accepted Quotes"}</definedName>
    <definedName name="xvsfd" hidden="1">{#N/A,#N/A,TRUE,"Written Quote Out";#N/A,#N/A,TRUE,"Accepted Quotes"}</definedName>
    <definedName name="xvvv" hidden="1">{#N/A,#N/A,TRUE,"Written Quote Out";#N/A,#N/A,TRUE,"Accepted Quotes"}</definedName>
    <definedName name="xvvvvx" hidden="1">{#N/A,#N/A,TRUE,"Written Quote Out";#N/A,#N/A,TRUE,"Accepted Quotes"}</definedName>
    <definedName name="xvx" hidden="1">{#N/A,#N/A,TRUE,"Written Quote Out";#N/A,#N/A,TRUE,"Accepted Quotes"}</definedName>
    <definedName name="xvxc" hidden="1">{#N/A,#N/A,TRUE,"Written Quote Out";#N/A,#N/A,TRUE,"Accepted Quotes"}</definedName>
    <definedName name="xvxdf" hidden="1">{#N/A,#N/A,TRUE,"Totals";#N/A,#N/A,TRUE,"Written Quote Out";#N/A,#N/A,TRUE,"Accepted Quotes";#N/A,#N/A,TRUE,"Application on";#N/A,#N/A,TRUE,"Rejected"}</definedName>
    <definedName name="xvxvf" hidden="1">{#N/A,#N/A,TRUE,"Totals";#N/A,#N/A,TRUE,"Written Quote Out";#N/A,#N/A,TRUE,"Accepted Quotes";#N/A,#N/A,TRUE,"Application on";#N/A,#N/A,TRUE,"Rejected"}</definedName>
    <definedName name="xxx" hidden="1">{#N/A,#N/A,FALSE,"Aging Summary";#N/A,#N/A,FALSE,"Ratio Analysis";#N/A,#N/A,FALSE,"Test 120 Day Accts";#N/A,#N/A,FALSE,"Tickmarks"}</definedName>
    <definedName name="xxxxx" hidden="1">{"fis.dbo.r1_datasum"}</definedName>
    <definedName name="xzgds" hidden="1">{"NewCo_View",#N/A,FALSE,"Calculations"}</definedName>
    <definedName name="xzxds" hidden="1">{#N/A,#N/A,TRUE,"Written Quote Out";#N/A,#N/A,TRUE,"Accepted Quotes"}</definedName>
    <definedName name="ydfjh" hidden="1">{#N/A,#N/A,TRUE,"Written Quote Out";#N/A,#N/A,TRUE,"Accepted Quotes"}</definedName>
    <definedName name="yjf" hidden="1">{"NewCo_View",#N/A,FALSE,"Calculations"}</definedName>
    <definedName name="yly769" hidden="1">{"fis.dbo.r1_datasum"}</definedName>
    <definedName name="yly769q" hidden="1">{"fis.dbo.r1_datasum"}</definedName>
    <definedName name="yrtyt" hidden="1">{#N/A,#N/A,TRUE,"Totals";#N/A,#N/A,TRUE,"Written Quote Out";#N/A,#N/A,TRUE,"Accepted Quotes";#N/A,#N/A,TRUE,"Application on";#N/A,#N/A,TRUE,"Rejected"}</definedName>
    <definedName name="ytd1" hidden="1">{#N/A,#N/A,TRUE,"Written Quote Out";#N/A,#N/A,TRUE,"Accepted Quotes"}</definedName>
    <definedName name="yutr" hidden="1">{#N/A,#N/A,TRUE,"Written Quote Out";#N/A,#N/A,TRUE,"Accepted Quotes"}</definedName>
    <definedName name="Z_CIB" hidden="1">{"CBGMASTER",#N/A,FALSE,"CBG"}</definedName>
    <definedName name="Z_CIBISC" hidden="1">{"BAC_CBG",#N/A,FALSE,"BAC_CBG"}</definedName>
    <definedName name="Z_D51F170B_631E_4180_8B10_CE77F335B0B6_.wvu.PrintArea" localSheetId="3" hidden="1">'S1'!$A$3:$G$28</definedName>
    <definedName name="Z_D51F170B_631E_4180_8B10_CE77F335B0B6_.wvu.PrintArea" localSheetId="4" hidden="1">'S2'!$B$3:$N$12</definedName>
    <definedName name="Z_D51F170B_631E_4180_8B10_CE77F335B0B6_.wvu.PrintArea" localSheetId="5" hidden="1">'S3'!$B$2:$X$20</definedName>
    <definedName name="Z_D51F170B_631E_4180_8B10_CE77F335B0B6_.wvu.PrintArea" localSheetId="6" hidden="1">'S4'!#REF!</definedName>
    <definedName name="Z_D51F170B_631E_4180_8B10_CE77F335B0B6_.wvu.PrintArea" localSheetId="7" hidden="1">'S5'!$B$2:$N$24</definedName>
    <definedName name="Z_D51F170B_631E_4180_8B10_CE77F335B0B6_.wvu.PrintArea" localSheetId="1" hidden="1">'Schedule Listing'!$A$1:$B$76</definedName>
    <definedName name="Z_EH_Lux" hidden="1">{"BAC_CBG",#N/A,FALSE,"BAC_CBG"}</definedName>
    <definedName name="Z_EHS" hidden="1">{"BAC_CBG",#N/A,FALSE,"BAC_CBG"}</definedName>
    <definedName name="Z_SYN" hidden="1">{"SYN",#N/A,FALSE,"SYN"}</definedName>
    <definedName name="zcs" hidden="1">{#N/A,#N/A,TRUE,"Totals";#N/A,#N/A,TRUE,"Written Quote Out";#N/A,#N/A,TRUE,"Accepted Quotes";#N/A,#N/A,TRUE,"Application on";#N/A,#N/A,TRUE,"Rejected"}</definedName>
    <definedName name="zsas" hidden="1">{#N/A,#N/A,TRUE,"Written Quote Out";#N/A,#N/A,TRUE,"Accepted Quotes"}</definedName>
    <definedName name="zsfs" hidden="1">{"NewCo_View",#N/A,FALSE,"Calculations"}</definedName>
    <definedName name="zxaa" hidden="1">{"NewCo_View",#N/A,FALSE,"Calculations"}</definedName>
    <definedName name="zxassd" hidden="1">{"NewCo_View",#N/A,FALSE,"Calculations"}</definedName>
    <definedName name="zxsasa" hidden="1">{#N/A,#N/A,TRUE,"Written Quote Out";#N/A,#N/A,TRUE,"Accepted Quotes"}</definedName>
    <definedName name="zz" hidden="1">{0,0,0,0}</definedName>
    <definedName name="zzzsdc" hidden="1">{#N/A,#N/A,TRUE,"Totals";#N/A,#N/A,TRUE,"Written Quote Out";#N/A,#N/A,TRUE,"Accepted Quotes";#N/A,#N/A,TRUE,"Application on";#N/A,#N/A,TRUE,"Rejected"}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E14" i="8"/>
  <c r="E13" i="8"/>
  <c r="E12" i="8"/>
  <c r="D11" i="19"/>
  <c r="D9" i="3"/>
  <c r="D25" i="19" l="1"/>
  <c r="D10" i="19"/>
  <c r="F22" i="19"/>
  <c r="G22" i="19"/>
  <c r="H22" i="19"/>
  <c r="I22" i="19"/>
  <c r="J22" i="19"/>
  <c r="K22" i="19"/>
  <c r="L22" i="19"/>
  <c r="M22" i="19"/>
  <c r="N22" i="19"/>
  <c r="E22" i="19"/>
  <c r="D22" i="19" l="1"/>
  <c r="E19" i="3"/>
  <c r="D19" i="3"/>
  <c r="D30" i="19" l="1"/>
  <c r="E28" i="3"/>
  <c r="E2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H19" i="26"/>
  <c r="C8" i="30"/>
  <c r="C9" i="30"/>
  <c r="F11" i="18"/>
  <c r="G11" i="18"/>
  <c r="H11" i="18"/>
  <c r="I11" i="18"/>
  <c r="J11" i="18"/>
  <c r="K11" i="18"/>
  <c r="L11" i="18"/>
  <c r="M11" i="18"/>
  <c r="N11" i="18"/>
  <c r="E11" i="18"/>
  <c r="D29" i="19"/>
  <c r="D21" i="19"/>
  <c r="D20" i="19"/>
  <c r="H20" i="26"/>
  <c r="H18" i="26"/>
  <c r="H22" i="26" l="1"/>
  <c r="D18" i="19"/>
  <c r="D19" i="19"/>
  <c r="N11" i="19"/>
  <c r="M11" i="19"/>
  <c r="L11" i="19"/>
  <c r="K11" i="19"/>
  <c r="J11" i="19"/>
  <c r="I11" i="19"/>
  <c r="H11" i="19"/>
  <c r="G11" i="19"/>
  <c r="F11" i="19"/>
  <c r="E11" i="19"/>
  <c r="I15" i="26" l="1"/>
  <c r="J47" i="29" l="1"/>
  <c r="D24" i="19" l="1"/>
  <c r="D23" i="19"/>
  <c r="X23" i="3" l="1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G28" i="3" l="1"/>
  <c r="G19" i="3"/>
  <c r="O28" i="3"/>
  <c r="N28" i="3"/>
  <c r="M28" i="3"/>
  <c r="L28" i="3"/>
  <c r="K28" i="3"/>
  <c r="J28" i="3"/>
  <c r="I28" i="3"/>
  <c r="H28" i="3"/>
  <c r="F28" i="3"/>
  <c r="O19" i="3"/>
  <c r="N19" i="3"/>
  <c r="M19" i="3"/>
  <c r="L19" i="3"/>
  <c r="K19" i="3"/>
  <c r="J19" i="3"/>
  <c r="I19" i="3"/>
  <c r="H19" i="3"/>
  <c r="F19" i="3"/>
  <c r="D31" i="3" l="1"/>
  <c r="D30" i="3"/>
  <c r="D29" i="3"/>
  <c r="X28" i="3"/>
  <c r="W28" i="3"/>
  <c r="V28" i="3"/>
  <c r="U28" i="3"/>
  <c r="T28" i="3"/>
  <c r="S28" i="3"/>
  <c r="R28" i="3"/>
  <c r="Q28" i="3"/>
  <c r="P28" i="3"/>
  <c r="D27" i="3"/>
  <c r="D26" i="3"/>
  <c r="D25" i="3"/>
  <c r="D24" i="3"/>
  <c r="M24" i="29"/>
  <c r="P19" i="3"/>
  <c r="Q19" i="3"/>
  <c r="R19" i="3"/>
  <c r="S19" i="3"/>
  <c r="T19" i="3"/>
  <c r="U19" i="3"/>
  <c r="V19" i="3"/>
  <c r="W19" i="3"/>
  <c r="X19" i="3"/>
  <c r="D23" i="3" l="1"/>
  <c r="D28" i="3"/>
  <c r="L9" i="29"/>
  <c r="M9" i="29" s="1"/>
  <c r="L10" i="29"/>
  <c r="M10" i="29" s="1"/>
  <c r="L11" i="29"/>
  <c r="M11" i="29" s="1"/>
  <c r="L12" i="29"/>
  <c r="M12" i="29" s="1"/>
  <c r="L13" i="29"/>
  <c r="M13" i="29" s="1"/>
  <c r="L14" i="29"/>
  <c r="M14" i="29" s="1"/>
  <c r="L15" i="29"/>
  <c r="M15" i="29" s="1"/>
  <c r="L16" i="29"/>
  <c r="M16" i="29" s="1"/>
  <c r="L17" i="29"/>
  <c r="M17" i="29" s="1"/>
  <c r="L18" i="29"/>
  <c r="M18" i="29" s="1"/>
  <c r="L19" i="29"/>
  <c r="M19" i="29" s="1"/>
  <c r="L20" i="29"/>
  <c r="M20" i="29" s="1"/>
  <c r="L21" i="29"/>
  <c r="M21" i="29" s="1"/>
  <c r="F45" i="29" l="1"/>
  <c r="J45" i="29" s="1"/>
  <c r="F44" i="29"/>
  <c r="J44" i="29" s="1"/>
  <c r="F43" i="29"/>
  <c r="J43" i="29" s="1"/>
  <c r="F42" i="29"/>
  <c r="J42" i="29" s="1"/>
  <c r="F41" i="29"/>
  <c r="J41" i="29" s="1"/>
  <c r="F40" i="29"/>
  <c r="J40" i="29" s="1"/>
  <c r="F39" i="29"/>
  <c r="J39" i="29" s="1"/>
  <c r="F38" i="29"/>
  <c r="F37" i="29"/>
  <c r="F36" i="29"/>
  <c r="F35" i="29"/>
  <c r="F34" i="29"/>
  <c r="F33" i="29"/>
  <c r="F32" i="29"/>
  <c r="F31" i="29"/>
  <c r="F30" i="29"/>
  <c r="D17" i="3" l="1"/>
  <c r="D18" i="3"/>
  <c r="D12" i="3" l="1"/>
  <c r="G19" i="26" s="1"/>
  <c r="D10" i="18" l="1"/>
  <c r="F19" i="26" s="1"/>
  <c r="D19" i="26" s="1"/>
  <c r="L7" i="29"/>
  <c r="M7" i="29" s="1"/>
  <c r="L8" i="29"/>
  <c r="M8" i="29" s="1"/>
  <c r="J30" i="29" l="1"/>
  <c r="J46" i="29" l="1"/>
  <c r="E34" i="26" s="1"/>
  <c r="J48" i="29"/>
  <c r="L6" i="29"/>
  <c r="M6" i="29" s="1"/>
  <c r="M22" i="29" s="1"/>
  <c r="E35" i="26" s="1"/>
  <c r="J38" i="29"/>
  <c r="J37" i="29"/>
  <c r="J36" i="29"/>
  <c r="J35" i="29"/>
  <c r="J34" i="29"/>
  <c r="J33" i="29"/>
  <c r="J32" i="29"/>
  <c r="J31" i="29"/>
  <c r="D15" i="19"/>
  <c r="D14" i="19"/>
  <c r="I34" i="26" l="1"/>
  <c r="G34" i="26"/>
  <c r="I35" i="26"/>
  <c r="M23" i="29"/>
  <c r="G35" i="26" s="1"/>
  <c r="D35" i="26" s="1"/>
  <c r="J49" i="29"/>
  <c r="D34" i="26" l="1"/>
  <c r="M25" i="29"/>
  <c r="D25" i="26" l="1"/>
  <c r="D11" i="18"/>
  <c r="D13" i="3"/>
  <c r="D26" i="19" l="1"/>
  <c r="I33" i="26" s="1"/>
  <c r="G9" i="26"/>
  <c r="D10" i="3"/>
  <c r="G11" i="26" s="1"/>
  <c r="D40" i="26"/>
  <c r="D33" i="26" l="1"/>
  <c r="I36" i="26"/>
  <c r="E21" i="26"/>
  <c r="E32" i="26"/>
  <c r="E36" i="26" s="1"/>
  <c r="D20" i="26"/>
  <c r="D11" i="3" l="1"/>
  <c r="G18" i="26" l="1"/>
  <c r="G22" i="26" s="1"/>
  <c r="I11" i="26"/>
  <c r="D11" i="26" s="1"/>
  <c r="I9" i="26"/>
  <c r="D9" i="26" s="1"/>
  <c r="D12" i="26" l="1"/>
  <c r="D21" i="26" l="1"/>
  <c r="D32" i="26"/>
  <c r="E22" i="26" l="1"/>
  <c r="D9" i="19" l="1"/>
  <c r="D9" i="18"/>
  <c r="F18" i="26" l="1"/>
  <c r="D15" i="26"/>
  <c r="F22" i="26" l="1"/>
  <c r="D18" i="26"/>
  <c r="D22" i="26" s="1" a="1"/>
  <c r="D22" i="26" s="1"/>
  <c r="D26" i="26" s="1"/>
  <c r="D20" i="3"/>
  <c r="D16" i="3"/>
  <c r="G31" i="26" l="1"/>
  <c r="D31" i="26" s="1"/>
  <c r="G36" i="26" l="1"/>
  <c r="D36" i="26"/>
  <c r="D37" i="26" s="1"/>
  <c r="D41" i="26" s="1"/>
  <c r="D43" i="26" s="1"/>
  <c r="D44" i="2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<sst xmlns="http://schemas.openxmlformats.org/spreadsheetml/2006/main" count="857" uniqueCount="284">
  <si>
    <t>Life Insurer Parental Solo Capital Return</t>
  </si>
  <si>
    <t>Schedule</t>
  </si>
  <si>
    <t>Item</t>
  </si>
  <si>
    <t>S0</t>
  </si>
  <si>
    <t>Instructions</t>
  </si>
  <si>
    <t>S1</t>
  </si>
  <si>
    <t>Summary calculations</t>
  </si>
  <si>
    <t>S2</t>
  </si>
  <si>
    <t>Data - Consolidated domestic subsidiaries regulated by an authority other than OSFI</t>
  </si>
  <si>
    <t>S3</t>
  </si>
  <si>
    <t>Data - Consolidated subsidiaries regulated by a foreign authority</t>
  </si>
  <si>
    <t>S4</t>
  </si>
  <si>
    <t>S5</t>
  </si>
  <si>
    <t>S6</t>
  </si>
  <si>
    <t xml:space="preserve">Data - Foreign branches </t>
  </si>
  <si>
    <t>S7</t>
  </si>
  <si>
    <t>Data - Parental guarantees</t>
  </si>
  <si>
    <t>S8</t>
  </si>
  <si>
    <t>Return to Schedule Listing</t>
  </si>
  <si>
    <t>Return Completion Instructions</t>
  </si>
  <si>
    <t>1</t>
  </si>
  <si>
    <t xml:space="preserve">Users of this return should enter data only in those cells highlighted yellow.  </t>
  </si>
  <si>
    <t>Do not alter the structure of the worksheets or the formulas in the workbook without prior consent from OSFI.</t>
  </si>
  <si>
    <t>Schedule 1 - Summary Calculations</t>
  </si>
  <si>
    <t>Total</t>
  </si>
  <si>
    <t>Consolidated Domestic Non-OSFI Regulated</t>
  </si>
  <si>
    <t>Consolidated Foreign Regulated</t>
  </si>
  <si>
    <t>Foreign Branch</t>
  </si>
  <si>
    <t>A</t>
  </si>
  <si>
    <t>Consolidated Capital</t>
  </si>
  <si>
    <t>A1</t>
  </si>
  <si>
    <t>Group consolidated Available Capital (per LICAT)</t>
  </si>
  <si>
    <t>B</t>
  </si>
  <si>
    <t>Stand-alone Surplus Allowance and Eligible Deposits of parent</t>
  </si>
  <si>
    <t>B1</t>
  </si>
  <si>
    <t>B2</t>
  </si>
  <si>
    <t>Surplus Allowance: foreign regulated subsidiaries and foreign branches</t>
  </si>
  <si>
    <t>B3</t>
  </si>
  <si>
    <t>B4</t>
  </si>
  <si>
    <t>Eligible Deposits: foreign regulated subsidiaries and foreign branches</t>
  </si>
  <si>
    <t>B5</t>
  </si>
  <si>
    <t xml:space="preserve">Total Surplus Allowance and Eligible Deposits of stand-alone parent </t>
  </si>
  <si>
    <t>C</t>
  </si>
  <si>
    <t>Adjustments for foreign branch assets</t>
  </si>
  <si>
    <t>C1</t>
  </si>
  <si>
    <t>C2</t>
  </si>
  <si>
    <t>C3</t>
  </si>
  <si>
    <t>D</t>
  </si>
  <si>
    <t xml:space="preserve">Other adjustments </t>
  </si>
  <si>
    <t>D1</t>
  </si>
  <si>
    <t>Deduct: Capital instruments issued by consolidated subsidiaries to third parties</t>
  </si>
  <si>
    <t>D2</t>
  </si>
  <si>
    <t>D4</t>
  </si>
  <si>
    <t>D6</t>
  </si>
  <si>
    <t>D7</t>
  </si>
  <si>
    <t>Total other adjustments</t>
  </si>
  <si>
    <t>E</t>
  </si>
  <si>
    <t>Group consolidated and solo capital</t>
  </si>
  <si>
    <t>E1</t>
  </si>
  <si>
    <t>Group consolidated Regulatory Capital</t>
  </si>
  <si>
    <t>E2</t>
  </si>
  <si>
    <t>Stand-alone (solo) capital of parent</t>
  </si>
  <si>
    <t>F</t>
  </si>
  <si>
    <t>Calculation of parental stand-alone Base Solvency Buffer (BSB)</t>
  </si>
  <si>
    <t>F1</t>
  </si>
  <si>
    <t>F2</t>
  </si>
  <si>
    <t>F3</t>
  </si>
  <si>
    <t>F4</t>
  </si>
  <si>
    <t>F5</t>
  </si>
  <si>
    <t>Add: BSB - Parental capital guarantees</t>
  </si>
  <si>
    <t>F6</t>
  </si>
  <si>
    <t>Add: BSB - Parental non-capital guarantees</t>
  </si>
  <si>
    <t>F7</t>
  </si>
  <si>
    <t>Total additions to consolidated BSBs</t>
  </si>
  <si>
    <t>F8</t>
  </si>
  <si>
    <t>Total solo BSB</t>
  </si>
  <si>
    <t>G</t>
  </si>
  <si>
    <t>Group consolidated and solo capital ratios</t>
  </si>
  <si>
    <t>G1</t>
  </si>
  <si>
    <t>Group consolidated total capital ratio</t>
  </si>
  <si>
    <t>G2</t>
  </si>
  <si>
    <t>Solo capital ratio</t>
  </si>
  <si>
    <t>G3</t>
  </si>
  <si>
    <t>G4</t>
  </si>
  <si>
    <t>G5</t>
  </si>
  <si>
    <t>Schedule 2 - Consolidated Domestic Non-OSFI Regulated Subsidiaries</t>
  </si>
  <si>
    <t>Guideline paragraph</t>
  </si>
  <si>
    <t>[input regulated subsidiary name]</t>
  </si>
  <si>
    <t>Primary regulator name</t>
  </si>
  <si>
    <t>[regulator name]</t>
  </si>
  <si>
    <t>Jurisdiction name</t>
  </si>
  <si>
    <t>[jurisdiction]</t>
  </si>
  <si>
    <t xml:space="preserve">Deductions from capital </t>
  </si>
  <si>
    <t>Capital instruments issued by consolidated subsidiaries to third parties</t>
  </si>
  <si>
    <t>A2</t>
  </si>
  <si>
    <t>A3</t>
  </si>
  <si>
    <t>A4</t>
  </si>
  <si>
    <t>Surplus Allowance arising from subsidiary</t>
  </si>
  <si>
    <t>Eligible Deposits arising from subsidiary</t>
  </si>
  <si>
    <t>A6</t>
  </si>
  <si>
    <t>Total deductions</t>
  </si>
  <si>
    <t>Parental exposures and BSB</t>
  </si>
  <si>
    <t>Parental equity investments (per IFRS equity method)</t>
  </si>
  <si>
    <t>Parental equity investments - net of adjustments</t>
  </si>
  <si>
    <t>Parental holdings of subsidiary's subordinated debt and equivalents</t>
  </si>
  <si>
    <t>Memo Items</t>
  </si>
  <si>
    <t>Components of parental equity investments (line B1)</t>
  </si>
  <si>
    <t>Common equity investment in subsidiary</t>
  </si>
  <si>
    <t>Retained earnings of subsidiary attributable to parent</t>
  </si>
  <si>
    <t>C4</t>
  </si>
  <si>
    <t>AOCI of subsidiary attributable to parent</t>
  </si>
  <si>
    <t>C5</t>
  </si>
  <si>
    <t>Other items component of investment in subsidiary attributable to parent</t>
  </si>
  <si>
    <t>C6</t>
  </si>
  <si>
    <t>Components of deductions from consolidated capital applied under LICAT (line B2)</t>
  </si>
  <si>
    <t>C7</t>
  </si>
  <si>
    <t xml:space="preserve">Goodwill portion of deductions </t>
  </si>
  <si>
    <t>C8</t>
  </si>
  <si>
    <t>Intangible assets (excl. goodwill) portion of deductions</t>
  </si>
  <si>
    <t>C9</t>
  </si>
  <si>
    <t>Other items  (excl. goodwill and intagible assets) portion of deductions</t>
  </si>
  <si>
    <t>Schedule 3 - Consolidated Foreign Regulated Subsidiaries</t>
  </si>
  <si>
    <t>Less: Deductions from consolidated capital applied under LICAT</t>
  </si>
  <si>
    <t>Jurisdiction</t>
  </si>
  <si>
    <t>[input foreign branch name]</t>
  </si>
  <si>
    <t>Primary host regulator name</t>
  </si>
  <si>
    <t>Vested assets</t>
  </si>
  <si>
    <t>Other foreign branch deductions</t>
  </si>
  <si>
    <t>Surplus Allowance arising from branch</t>
  </si>
  <si>
    <t>Eligible Deposits arising from branch</t>
  </si>
  <si>
    <t>Non-Capital Guarantees</t>
  </si>
  <si>
    <t>Type of Guarantee</t>
  </si>
  <si>
    <t>Subsidiary/Branch Benefitting from Guarantee</t>
  </si>
  <si>
    <t>Type of Entity</t>
  </si>
  <si>
    <t xml:space="preserve">Jurisdiction of Subsidiary/Branch </t>
  </si>
  <si>
    <t>Primary Regulator of Subsidiary/Branch</t>
  </si>
  <si>
    <t xml:space="preserve">Rating Provider </t>
  </si>
  <si>
    <t>Subsidiary Rating</t>
  </si>
  <si>
    <t>Parent Rating</t>
  </si>
  <si>
    <t>Solo Capital BSB</t>
  </si>
  <si>
    <t>Parental Guarantee Description/Comments</t>
  </si>
  <si>
    <t>Line of Credit</t>
  </si>
  <si>
    <t>Foreign regulated consolidated</t>
  </si>
  <si>
    <t>Moody's</t>
  </si>
  <si>
    <t>Aaa</t>
  </si>
  <si>
    <t>AA</t>
  </si>
  <si>
    <t>S&amp;P</t>
  </si>
  <si>
    <t>KBRA</t>
  </si>
  <si>
    <t>BBB</t>
  </si>
  <si>
    <t>Unrated</t>
  </si>
  <si>
    <t>Foreign branch</t>
  </si>
  <si>
    <t>R&amp;I</t>
  </si>
  <si>
    <t>BB+</t>
  </si>
  <si>
    <t>Fitch</t>
  </si>
  <si>
    <t>AA-</t>
  </si>
  <si>
    <t>BB (Low)</t>
  </si>
  <si>
    <t>JCR</t>
  </si>
  <si>
    <t>Below B-</t>
  </si>
  <si>
    <t>Make a selection</t>
  </si>
  <si>
    <t>Total Foreign Branch BSB</t>
  </si>
  <si>
    <t>Total BSB</t>
  </si>
  <si>
    <t>Capital Guarantees</t>
  </si>
  <si>
    <t>Capital Maintenance Agreement</t>
  </si>
  <si>
    <t>Currency of Exposure</t>
  </si>
  <si>
    <t>Fitch/S&amp;P/KBRA/JCR/R&amp;I</t>
  </si>
  <si>
    <t xml:space="preserve">DBRS </t>
  </si>
  <si>
    <t>Rating</t>
  </si>
  <si>
    <t>LICAT Risk Charge</t>
  </si>
  <si>
    <t>AAA</t>
  </si>
  <si>
    <t>AA+</t>
  </si>
  <si>
    <t>AA (High)</t>
  </si>
  <si>
    <t>Aa1</t>
  </si>
  <si>
    <t>Aa2</t>
  </si>
  <si>
    <t>AA (Low)</t>
  </si>
  <si>
    <t>Aa3</t>
  </si>
  <si>
    <t>A+</t>
  </si>
  <si>
    <t>A (High)</t>
  </si>
  <si>
    <t>A-</t>
  </si>
  <si>
    <t>A (Low)</t>
  </si>
  <si>
    <t>BBB+</t>
  </si>
  <si>
    <t>BBB(High)</t>
  </si>
  <si>
    <t>Baa1</t>
  </si>
  <si>
    <t>Baa2</t>
  </si>
  <si>
    <t>BBB-</t>
  </si>
  <si>
    <t>BBB (Low)</t>
  </si>
  <si>
    <t>Baa3</t>
  </si>
  <si>
    <t>BB (High)</t>
  </si>
  <si>
    <t>Ba1</t>
  </si>
  <si>
    <t>BB</t>
  </si>
  <si>
    <t>Ba2</t>
  </si>
  <si>
    <t>BB-</t>
  </si>
  <si>
    <t>Ba3</t>
  </si>
  <si>
    <t>B+</t>
  </si>
  <si>
    <t>B (High)</t>
  </si>
  <si>
    <t>B-</t>
  </si>
  <si>
    <t>B (Low)</t>
  </si>
  <si>
    <t>Below B (Low)</t>
  </si>
  <si>
    <t>Below B3</t>
  </si>
  <si>
    <t>Injections: Opco parent to subsidiary</t>
  </si>
  <si>
    <t>Risk Factor</t>
  </si>
  <si>
    <t>Rating1</t>
  </si>
  <si>
    <t>Risk Charge</t>
  </si>
  <si>
    <t>Type of Non-capital Guarantee</t>
  </si>
  <si>
    <t>Letter of Credit</t>
  </si>
  <si>
    <t>Other non-capital guarantee</t>
  </si>
  <si>
    <t>Type of Capital Guarantee</t>
  </si>
  <si>
    <t>Capital Instrument</t>
  </si>
  <si>
    <t>Period ending date:</t>
  </si>
  <si>
    <t>Institution name:</t>
  </si>
  <si>
    <t xml:space="preserve">Name: </t>
  </si>
  <si>
    <t xml:space="preserve">Telephone: </t>
  </si>
  <si>
    <t xml:space="preserve">Email: </t>
  </si>
  <si>
    <t>Identification</t>
  </si>
  <si>
    <r>
      <t xml:space="preserve">Protected B </t>
    </r>
    <r>
      <rPr>
        <sz val="10"/>
        <rFont val="Calibri"/>
        <family val="2"/>
        <scheme val="minor"/>
      </rPr>
      <t>when completed</t>
    </r>
  </si>
  <si>
    <t>I hereby confirm that I have read the Solo Capital guideline and related instructions issued by the Office of the Superintendent of Financial Institutions and that this form is completed in accordance with them.</t>
  </si>
  <si>
    <t>Name (Please print)</t>
  </si>
  <si>
    <t>Signature</t>
  </si>
  <si>
    <t>Group consolidated Surplus Allowance (per LICAT)</t>
  </si>
  <si>
    <t>Group consolidated Eligible Deposits (per LICAT)</t>
  </si>
  <si>
    <t>Group consolidated BSB (per LICAT)</t>
  </si>
  <si>
    <t>CSM arising from branch</t>
  </si>
  <si>
    <t>Attestation of Authorized official (as designated by the Board of Directors)</t>
  </si>
  <si>
    <t>Unless otherwise instructed, report all figures in CAD $000s.</t>
  </si>
  <si>
    <t>Commentary on material changes and drivers of Solo Capital</t>
  </si>
  <si>
    <t>Parental (Opco) capital issuances</t>
  </si>
  <si>
    <t>Remittances: Opco to Holdco parent (including dividends, interest, redemptions, buybacks) and/or third-party investors</t>
  </si>
  <si>
    <t>CSM reported as liabilities (other than those in respect of segregated fund contracts)</t>
  </si>
  <si>
    <t>CSM reported as assets (other than those in respect of segregated fund contracts)</t>
  </si>
  <si>
    <t>F9</t>
  </si>
  <si>
    <t>Non-regulated</t>
  </si>
  <si>
    <t>Committed capital of non-regulated subsidiaries</t>
  </si>
  <si>
    <t>Deduct: Committed capital of non-regulated subsidiaries</t>
  </si>
  <si>
    <t>Deductions Arising from Foreign Branch Vested Assets</t>
  </si>
  <si>
    <t>Foreign branch exposure</t>
  </si>
  <si>
    <t xml:space="preserve">Deduct: Vested assets exceeding the value of third-party liabilities </t>
  </si>
  <si>
    <t>Vested assets exceeding the value of third-party liabilities</t>
  </si>
  <si>
    <t>Third-party liabilities excluding CSM liabilities</t>
  </si>
  <si>
    <t>In computing the CAD exposure arising from parental investments in and guarantees to subsidiaries that are denominated in a foreign currency, use the quarter-end spot exchange rate corresponding to the solo capital reporting period.</t>
  </si>
  <si>
    <t>Institution primary contact</t>
  </si>
  <si>
    <t>Institution secondary contact</t>
  </si>
  <si>
    <t>Deconsolidated Foreign Regulated</t>
  </si>
  <si>
    <t>deconsolidated non-OSFI Regulated</t>
  </si>
  <si>
    <t>[deconsolidated non-regulated subsidiary name]</t>
  </si>
  <si>
    <t>Deductions arising from investment in deconsolidated foreign regulated subsidiaries (per LICAT: 2.1.2.7, 2.2.3.2)</t>
  </si>
  <si>
    <t>Schedule 4 - Deconsolidated Regulated  &amp; Non-regulated Subsidiaries</t>
  </si>
  <si>
    <t>Total Foreign</t>
  </si>
  <si>
    <t>Foreign Regulated</t>
  </si>
  <si>
    <t>Management Discussion &amp; Analysis</t>
  </si>
  <si>
    <t>Deductions from capital taken under LICAT</t>
  </si>
  <si>
    <t>Receivables due from related parties (i.e. other branches, affiliates, home office)</t>
  </si>
  <si>
    <t>Add: BSB - Foreign branches</t>
  </si>
  <si>
    <t>Assets arising from intra-group reinsurance arrangements</t>
  </si>
  <si>
    <t>Liabilities due to related parties (i.e., other branches, affiliates, home office)</t>
  </si>
  <si>
    <t>Deduct: Elements other than capital instruments attributable to third parties</t>
  </si>
  <si>
    <t>Elements other than capital instruments attributable to third parties</t>
  </si>
  <si>
    <t>Total assets before adjustments</t>
  </si>
  <si>
    <t>LICAT BSB for the combined entity (per Solo Capital Guideline, paragraph 11)</t>
  </si>
  <si>
    <t>Add: BSB - Parental investments - consolidated foreign regulated subsidiares</t>
  </si>
  <si>
    <t>Add: BSB - Parental investments - deconsolidated foreign regulated subsidiaries</t>
  </si>
  <si>
    <t>Add: LICAT deductions arising from investment in deconsolidated foreign regulated subsidiaries</t>
  </si>
  <si>
    <t xml:space="preserve">Data - deconsolidated foreign subsidiaries </t>
  </si>
  <si>
    <t>Credit rating scales</t>
  </si>
  <si>
    <t>Schedule 5 - Foreign Branches</t>
  </si>
  <si>
    <t>Schedule 6 - Parental Guarantees</t>
  </si>
  <si>
    <t>Schedule 7 - Credit Ratings Scales</t>
  </si>
  <si>
    <t xml:space="preserve">Third-party liabilities </t>
  </si>
  <si>
    <t>Liabilities arising from intra-group reinsurance arrangements</t>
  </si>
  <si>
    <t>Non-Regulated</t>
  </si>
  <si>
    <r>
      <t xml:space="preserve">Unless otherwise </t>
    </r>
    <r>
      <rPr>
        <sz val="11"/>
        <color theme="1"/>
        <rFont val="Calibri"/>
        <family val="2"/>
        <scheme val="minor"/>
      </rPr>
      <t>instructed, this return should be submitted to OSFI at the same frequency and timing as the LCQ.</t>
    </r>
  </si>
  <si>
    <t>Minimum Solo Capital Ratio (%)</t>
  </si>
  <si>
    <t>Excess (Shortfall) relative to minimum ($)</t>
  </si>
  <si>
    <t>Excess (Shortfall) relative to minimum (%)</t>
  </si>
  <si>
    <t>Other key drivers of changes in solo Capital</t>
  </si>
  <si>
    <t>Outstanding Exposure ($ CAD)</t>
  </si>
  <si>
    <t>Authorized Exposure Limit ($ CAD)</t>
  </si>
  <si>
    <t>Total foreign branch BSB</t>
  </si>
  <si>
    <t>Total foreign regulated subsidiary BSB</t>
  </si>
  <si>
    <t>Schedule 7 - Commentary on Material Changes and Drivers of Solo Capital</t>
  </si>
  <si>
    <t>Foreign regulated deconsolidated</t>
  </si>
  <si>
    <r>
      <t>Remittances: Subsidiary to Opco parent</t>
    </r>
    <r>
      <rPr>
        <sz val="11"/>
        <color theme="1"/>
        <rFont val="Calibri"/>
        <family val="2"/>
        <scheme val="minor"/>
      </rPr>
      <t xml:space="preserve"> (including dividends, interest, redemptions, buybacks) and/or third-party investors)</t>
    </r>
  </si>
  <si>
    <r>
      <t xml:space="preserve">Add: CSM arising from subsidiary </t>
    </r>
    <r>
      <rPr>
        <sz val="11"/>
        <color theme="1"/>
        <rFont val="Calibri"/>
        <family val="2"/>
        <scheme val="minor"/>
      </rPr>
      <t>(other than those in respect of segregated fund contracts)</t>
    </r>
  </si>
  <si>
    <t>Total foreign regulated deconsolidated subsidiary BSB</t>
  </si>
  <si>
    <t>Total Domestic</t>
  </si>
  <si>
    <r>
      <t xml:space="preserve">Protected B
</t>
    </r>
    <r>
      <rPr>
        <sz val="10"/>
        <rFont val="Arial"/>
        <family val="2"/>
      </rPr>
      <t>when completed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</si>
</sst>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%###0.00_);\(%###0.0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26">
    <xf numFmtId="0" fontId="0" fillId="0" borderId="0" xfId="0"/>
    <xf numFmtId="0" fontId="3" fillId="0" borderId="0" xfId="2"/>
    <xf numFmtId="0" fontId="0" fillId="0" borderId="0" xfId="0" applyAlignment="1">
      <alignment horizontal="center"/>
    </xf>
    <xf numFmtId="0" fontId="3" fillId="0" borderId="0" xfId="2" applyAlignment="1">
      <alignment vertical="center"/>
    </xf>
    <xf numFmtId="3" fontId="5" fillId="0" borderId="3" xfId="2" applyNumberFormat="1" applyFont="1" applyBorder="1" applyAlignment="1">
      <alignment horizontal="right"/>
    </xf>
    <xf numFmtId="0" fontId="3" fillId="0" borderId="8" xfId="0" applyFont="1" applyBorder="1"/>
    <xf numFmtId="3" fontId="5" fillId="0" borderId="2" xfId="2" applyNumberFormat="1" applyFont="1" applyBorder="1" applyAlignment="1">
      <alignment horizontal="right"/>
    </xf>
    <xf numFmtId="3" fontId="5" fillId="0" borderId="0" xfId="2" applyNumberFormat="1" applyFont="1" applyAlignment="1">
      <alignment horizontal="right"/>
    </xf>
    <xf numFmtId="3" fontId="3" fillId="0" borderId="3" xfId="2" applyNumberForma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3" fontId="5" fillId="0" borderId="9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0" fontId="10" fillId="0" borderId="2" xfId="2" applyFont="1" applyBorder="1"/>
    <xf numFmtId="0" fontId="5" fillId="0" borderId="8" xfId="2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3" fontId="10" fillId="0" borderId="3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/>
    </xf>
    <xf numFmtId="0" fontId="0" fillId="0" borderId="3" xfId="0" applyBorder="1"/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 wrapText="1"/>
    </xf>
    <xf numFmtId="0" fontId="11" fillId="2" borderId="0" xfId="3" applyFont="1" applyFill="1" applyAlignment="1">
      <alignment horizontal="center" vertical="top" wrapText="1"/>
    </xf>
    <xf numFmtId="0" fontId="6" fillId="3" borderId="3" xfId="2" applyFont="1" applyFill="1" applyBorder="1"/>
    <xf numFmtId="3" fontId="5" fillId="3" borderId="8" xfId="2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>
      <alignment horizontal="right"/>
    </xf>
    <xf numFmtId="0" fontId="0" fillId="3" borderId="3" xfId="0" applyFill="1" applyBorder="1"/>
    <xf numFmtId="0" fontId="10" fillId="3" borderId="6" xfId="2" applyFont="1" applyFill="1" applyBorder="1" applyAlignment="1">
      <alignment horizontal="center" vertical="center"/>
    </xf>
    <xf numFmtId="0" fontId="6" fillId="0" borderId="3" xfId="0" applyFont="1" applyBorder="1"/>
    <xf numFmtId="10" fontId="0" fillId="0" borderId="3" xfId="0" applyNumberFormat="1" applyBorder="1"/>
    <xf numFmtId="10" fontId="0" fillId="0" borderId="3" xfId="1" applyNumberFormat="1" applyFont="1" applyBorder="1"/>
    <xf numFmtId="0" fontId="5" fillId="2" borderId="0" xfId="3" applyFont="1" applyFill="1"/>
    <xf numFmtId="0" fontId="1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8" fillId="0" borderId="0" xfId="9" applyFont="1" applyFill="1" applyAlignment="1">
      <alignment horizontal="center"/>
    </xf>
    <xf numFmtId="0" fontId="6" fillId="3" borderId="1" xfId="2" applyFont="1" applyFill="1" applyBorder="1"/>
    <xf numFmtId="10" fontId="10" fillId="0" borderId="3" xfId="2" applyNumberFormat="1" applyFont="1" applyBorder="1" applyAlignment="1">
      <alignment horizontal="right"/>
    </xf>
    <xf numFmtId="0" fontId="5" fillId="0" borderId="0" xfId="2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3" borderId="8" xfId="2" applyFont="1" applyFill="1" applyBorder="1"/>
    <xf numFmtId="0" fontId="3" fillId="0" borderId="9" xfId="0" applyFont="1" applyBorder="1"/>
    <xf numFmtId="3" fontId="10" fillId="3" borderId="8" xfId="2" applyNumberFormat="1" applyFont="1" applyFill="1" applyBorder="1" applyAlignment="1">
      <alignment horizontal="right"/>
    </xf>
    <xf numFmtId="3" fontId="10" fillId="3" borderId="1" xfId="2" applyNumberFormat="1" applyFont="1" applyFill="1" applyBorder="1" applyAlignment="1">
      <alignment horizontal="right"/>
    </xf>
    <xf numFmtId="0" fontId="10" fillId="0" borderId="8" xfId="2" applyFont="1" applyBorder="1"/>
    <xf numFmtId="0" fontId="6" fillId="0" borderId="0" xfId="0" applyFont="1"/>
    <xf numFmtId="10" fontId="0" fillId="0" borderId="0" xfId="1" applyNumberFormat="1" applyFont="1"/>
    <xf numFmtId="0" fontId="18" fillId="3" borderId="0" xfId="9" applyFont="1" applyFill="1" applyAlignment="1">
      <alignment horizontal="center"/>
    </xf>
    <xf numFmtId="3" fontId="5" fillId="3" borderId="3" xfId="2" applyNumberFormat="1" applyFont="1" applyFill="1" applyBorder="1" applyAlignment="1">
      <alignment horizontal="right"/>
    </xf>
    <xf numFmtId="3" fontId="5" fillId="0" borderId="6" xfId="2" applyNumberFormat="1" applyFont="1" applyBorder="1" applyAlignment="1">
      <alignment horizontal="right"/>
    </xf>
    <xf numFmtId="0" fontId="10" fillId="3" borderId="12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2" borderId="3" xfId="3" applyFont="1" applyFill="1" applyBorder="1"/>
    <xf numFmtId="0" fontId="16" fillId="0" borderId="0" xfId="3" quotePrefix="1" applyFont="1" applyAlignment="1">
      <alignment horizontal="left"/>
    </xf>
    <xf numFmtId="0" fontId="16" fillId="3" borderId="3" xfId="3" quotePrefix="1" applyFont="1" applyFill="1" applyBorder="1" applyAlignment="1">
      <alignment horizontal="left"/>
    </xf>
    <xf numFmtId="0" fontId="6" fillId="0" borderId="14" xfId="0" quotePrefix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/>
    </xf>
    <xf numFmtId="0" fontId="22" fillId="3" borderId="0" xfId="0" applyFont="1" applyFill="1"/>
    <xf numFmtId="0" fontId="2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2" fillId="3" borderId="16" xfId="0" applyFont="1" applyFill="1" applyBorder="1" applyAlignment="1">
      <alignment horizontal="left"/>
    </xf>
    <xf numFmtId="0" fontId="22" fillId="3" borderId="16" xfId="0" applyFont="1" applyFill="1" applyBorder="1"/>
    <xf numFmtId="0" fontId="22" fillId="0" borderId="0" xfId="0" applyFont="1" applyAlignment="1">
      <alignment horizontal="left"/>
    </xf>
    <xf numFmtId="0" fontId="17" fillId="0" borderId="0" xfId="9" applyFont="1"/>
    <xf numFmtId="0" fontId="0" fillId="0" borderId="0" xfId="0" applyFont="1"/>
    <xf numFmtId="0" fontId="9" fillId="3" borderId="3" xfId="2" applyFont="1" applyFill="1" applyBorder="1" applyAlignment="1">
      <alignment wrapText="1"/>
    </xf>
    <xf numFmtId="0" fontId="9" fillId="3" borderId="3" xfId="2" applyFont="1" applyFill="1" applyBorder="1"/>
    <xf numFmtId="0" fontId="9" fillId="3" borderId="3" xfId="3" applyFont="1" applyFill="1" applyBorder="1"/>
    <xf numFmtId="0" fontId="22" fillId="0" borderId="0" xfId="0" applyFont="1" applyAlignment="1">
      <alignment vertical="center" wrapText="1"/>
    </xf>
    <xf numFmtId="3" fontId="10" fillId="0" borderId="9" xfId="2" applyNumberFormat="1" applyFont="1" applyBorder="1" applyAlignment="1">
      <alignment horizontal="right"/>
    </xf>
    <xf numFmtId="3" fontId="10" fillId="0" borderId="12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" fontId="10" fillId="0" borderId="14" xfId="2" applyNumberFormat="1" applyFont="1" applyBorder="1" applyAlignment="1">
      <alignment horizontal="right"/>
    </xf>
    <xf numFmtId="3" fontId="10" fillId="0" borderId="11" xfId="2" applyNumberFormat="1" applyFont="1" applyBorder="1" applyAlignment="1">
      <alignment horizontal="right"/>
    </xf>
    <xf numFmtId="3" fontId="10" fillId="0" borderId="13" xfId="2" applyNumberFormat="1" applyFont="1" applyBorder="1" applyAlignment="1">
      <alignment horizontal="right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0" fillId="3" borderId="0" xfId="0" applyFill="1"/>
    <xf numFmtId="0" fontId="0" fillId="0" borderId="0" xfId="0" applyBorder="1"/>
    <xf numFmtId="0" fontId="6" fillId="3" borderId="3" xfId="0" applyFont="1" applyFill="1" applyBorder="1" applyAlignment="1">
      <alignment horizontal="center" wrapText="1"/>
    </xf>
    <xf numFmtId="0" fontId="17" fillId="0" borderId="0" xfId="9" applyFont="1" applyFill="1" applyAlignment="1">
      <alignment horizontal="left"/>
    </xf>
    <xf numFmtId="0" fontId="18" fillId="4" borderId="0" xfId="9" applyFont="1" applyFill="1" applyAlignment="1">
      <alignment horizontal="left"/>
    </xf>
    <xf numFmtId="3" fontId="10" fillId="0" borderId="2" xfId="2" applyNumberFormat="1" applyFont="1" applyBorder="1" applyAlignment="1">
      <alignment horizontal="right"/>
    </xf>
    <xf numFmtId="0" fontId="0" fillId="2" borderId="3" xfId="0" applyFont="1" applyFill="1" applyBorder="1" applyAlignment="1">
      <alignment wrapText="1"/>
    </xf>
    <xf numFmtId="167" fontId="3" fillId="0" borderId="0" xfId="2" applyNumberFormat="1"/>
    <xf numFmtId="0" fontId="0" fillId="0" borderId="3" xfId="0" applyFont="1" applyBorder="1" applyAlignment="1">
      <alignment horizontal="left" indent="1"/>
    </xf>
    <xf numFmtId="3" fontId="0" fillId="0" borderId="3" xfId="0" applyNumberFormat="1" applyFont="1" applyFill="1" applyBorder="1"/>
    <xf numFmtId="3" fontId="0" fillId="5" borderId="3" xfId="0" applyNumberFormat="1" applyFont="1" applyFill="1" applyBorder="1"/>
    <xf numFmtId="0" fontId="0" fillId="0" borderId="3" xfId="0" applyFont="1" applyBorder="1" applyAlignment="1">
      <alignment horizontal="left" wrapText="1" indent="1"/>
    </xf>
    <xf numFmtId="0" fontId="27" fillId="0" borderId="0" xfId="0" applyFont="1"/>
    <xf numFmtId="167" fontId="3" fillId="0" borderId="3" xfId="2" applyNumberFormat="1" applyBorder="1"/>
    <xf numFmtId="37" fontId="10" fillId="0" borderId="3" xfId="2" applyNumberFormat="1" applyFont="1" applyBorder="1" applyAlignment="1">
      <alignment horizontal="right"/>
    </xf>
    <xf numFmtId="0" fontId="29" fillId="0" borderId="18" xfId="0" applyFont="1" applyBorder="1" applyAlignment="1">
      <alignment wrapText="1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  <xf numFmtId="9" fontId="0" fillId="0" borderId="0" xfId="0" applyNumberFormat="1" applyFont="1"/>
    <xf numFmtId="0" fontId="1" fillId="0" borderId="0" xfId="0" applyFont="1" applyAlignment="1">
      <alignment wrapText="1"/>
    </xf>
    <xf numFmtId="10" fontId="0" fillId="0" borderId="0" xfId="0" applyNumberFormat="1"/>
    <xf numFmtId="3" fontId="5" fillId="5" borderId="3" xfId="2" applyNumberFormat="1" applyFont="1" applyFill="1" applyBorder="1" applyAlignment="1" applyProtection="1">
      <alignment horizontal="right"/>
      <protection locked="0"/>
    </xf>
    <xf numFmtId="0" fontId="3" fillId="0" borderId="0" xfId="2" applyProtection="1">
      <protection locked="0"/>
    </xf>
    <xf numFmtId="0" fontId="5" fillId="0" borderId="11" xfId="2" applyFont="1" applyBorder="1" applyProtection="1">
      <protection locked="0"/>
    </xf>
    <xf numFmtId="0" fontId="5" fillId="0" borderId="0" xfId="2" applyFont="1" applyProtection="1">
      <protection locked="0"/>
    </xf>
    <xf numFmtId="0" fontId="10" fillId="3" borderId="6" xfId="2" applyFont="1" applyFill="1" applyBorder="1" applyAlignment="1" applyProtection="1">
      <alignment horizontal="center" vertical="center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vertical="center"/>
      <protection locked="0"/>
    </xf>
    <xf numFmtId="0" fontId="10" fillId="5" borderId="12" xfId="2" applyFont="1" applyFill="1" applyBorder="1" applyAlignment="1" applyProtection="1">
      <alignment horizontal="center" vertical="center" wrapText="1"/>
      <protection locked="0"/>
    </xf>
    <xf numFmtId="0" fontId="10" fillId="3" borderId="3" xfId="2" applyFont="1" applyFill="1" applyBorder="1" applyAlignment="1" applyProtection="1">
      <alignment horizontal="center" vertical="center"/>
      <protection locked="0"/>
    </xf>
    <xf numFmtId="164" fontId="5" fillId="0" borderId="8" xfId="2" applyNumberFormat="1" applyFont="1" applyBorder="1" applyAlignment="1" applyProtection="1">
      <alignment horizontal="right"/>
      <protection locked="0"/>
    </xf>
    <xf numFmtId="3" fontId="5" fillId="3" borderId="8" xfId="2" applyNumberFormat="1" applyFont="1" applyFill="1" applyBorder="1" applyAlignment="1" applyProtection="1">
      <alignment horizontal="right"/>
      <protection locked="0"/>
    </xf>
    <xf numFmtId="3" fontId="5" fillId="3" borderId="11" xfId="2" applyNumberFormat="1" applyFont="1" applyFill="1" applyBorder="1" applyAlignment="1" applyProtection="1">
      <alignment horizontal="right"/>
      <protection locked="0"/>
    </xf>
    <xf numFmtId="3" fontId="5" fillId="3" borderId="1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Border="1" applyAlignment="1" applyProtection="1">
      <alignment horizontal="right"/>
      <protection locked="0"/>
    </xf>
    <xf numFmtId="164" fontId="5" fillId="5" borderId="4" xfId="2" applyNumberFormat="1" applyFont="1" applyFill="1" applyBorder="1" applyAlignment="1" applyProtection="1">
      <alignment horizontal="right"/>
      <protection locked="0"/>
    </xf>
    <xf numFmtId="3" fontId="5" fillId="0" borderId="4" xfId="2" applyNumberFormat="1" applyFont="1" applyBorder="1" applyAlignment="1" applyProtection="1">
      <alignment horizontal="right"/>
      <protection locked="0"/>
    </xf>
    <xf numFmtId="3" fontId="5" fillId="0" borderId="8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0" fontId="6" fillId="0" borderId="0" xfId="2" applyFont="1" applyFill="1" applyAlignment="1" applyProtection="1">
      <alignment horizontal="center"/>
    </xf>
    <xf numFmtId="0" fontId="16" fillId="0" borderId="0" xfId="9" applyFont="1" applyFill="1" applyBorder="1" applyAlignment="1" applyProtection="1">
      <alignment horizontal="left"/>
    </xf>
    <xf numFmtId="0" fontId="17" fillId="0" borderId="0" xfId="9" applyFont="1" applyFill="1" applyBorder="1" applyAlignment="1" applyProtection="1">
      <alignment horizontal="center"/>
    </xf>
    <xf numFmtId="0" fontId="10" fillId="0" borderId="11" xfId="2" applyFont="1" applyBorder="1" applyAlignment="1" applyProtection="1">
      <alignment horizontal="left" vertical="center"/>
    </xf>
    <xf numFmtId="0" fontId="3" fillId="0" borderId="11" xfId="2" applyBorder="1" applyProtection="1"/>
    <xf numFmtId="0" fontId="6" fillId="0" borderId="0" xfId="2" applyFont="1" applyFill="1" applyAlignment="1" applyProtection="1">
      <alignment horizontal="center" vertical="center"/>
    </xf>
    <xf numFmtId="0" fontId="10" fillId="3" borderId="3" xfId="2" applyFont="1" applyFill="1" applyBorder="1" applyAlignment="1" applyProtection="1">
      <alignment horizontal="left" vertical="center"/>
    </xf>
    <xf numFmtId="0" fontId="10" fillId="3" borderId="3" xfId="2" applyFont="1" applyFill="1" applyBorder="1" applyAlignment="1" applyProtection="1">
      <alignment horizontal="left" vertical="center" wrapText="1"/>
    </xf>
    <xf numFmtId="0" fontId="10" fillId="3" borderId="2" xfId="2" applyFont="1" applyFill="1" applyBorder="1" applyAlignment="1" applyProtection="1">
      <alignment horizontal="left" vertical="center"/>
    </xf>
    <xf numFmtId="0" fontId="10" fillId="3" borderId="7" xfId="2" applyFont="1" applyFill="1" applyBorder="1" applyAlignment="1" applyProtection="1">
      <alignment horizontal="left" vertical="center"/>
    </xf>
    <xf numFmtId="0" fontId="3" fillId="0" borderId="8" xfId="2" applyBorder="1" applyProtection="1"/>
    <xf numFmtId="0" fontId="6" fillId="3" borderId="3" xfId="2" applyFont="1" applyFill="1" applyBorder="1" applyProtection="1"/>
    <xf numFmtId="0" fontId="3" fillId="3" borderId="8" xfId="2" applyFill="1" applyBorder="1" applyProtection="1"/>
    <xf numFmtId="0" fontId="5" fillId="0" borderId="3" xfId="0" applyFont="1" applyBorder="1" applyAlignment="1" applyProtection="1">
      <alignment horizontal="left" indent="1"/>
    </xf>
    <xf numFmtId="0" fontId="5" fillId="0" borderId="10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 indent="1"/>
    </xf>
    <xf numFmtId="0" fontId="3" fillId="0" borderId="1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0" xfId="2" applyProtection="1"/>
    <xf numFmtId="164" fontId="5" fillId="0" borderId="11" xfId="2" applyNumberFormat="1" applyFont="1" applyBorder="1" applyAlignment="1" applyProtection="1">
      <alignment horizontal="right"/>
      <protection locked="0"/>
    </xf>
    <xf numFmtId="3" fontId="5" fillId="5" borderId="4" xfId="2" applyNumberFormat="1" applyFont="1" applyFill="1" applyBorder="1" applyAlignment="1" applyProtection="1">
      <alignment horizontal="right"/>
      <protection locked="0"/>
    </xf>
    <xf numFmtId="3" fontId="5" fillId="0" borderId="11" xfId="2" applyNumberFormat="1" applyFont="1" applyBorder="1" applyAlignment="1" applyProtection="1">
      <alignment horizontal="right"/>
      <protection locked="0"/>
    </xf>
    <xf numFmtId="3" fontId="5" fillId="0" borderId="13" xfId="2" applyNumberFormat="1" applyFont="1" applyBorder="1" applyAlignment="1" applyProtection="1">
      <alignment horizontal="right"/>
      <protection locked="0"/>
    </xf>
    <xf numFmtId="3" fontId="10" fillId="0" borderId="10" xfId="2" applyNumberFormat="1" applyFont="1" applyBorder="1" applyAlignment="1" applyProtection="1">
      <alignment horizontal="right"/>
      <protection locked="0"/>
    </xf>
    <xf numFmtId="3" fontId="10" fillId="0" borderId="3" xfId="2" applyNumberFormat="1" applyFont="1" applyBorder="1" applyAlignment="1" applyProtection="1">
      <alignment horizontal="right"/>
      <protection locked="0"/>
    </xf>
    <xf numFmtId="0" fontId="3" fillId="0" borderId="1" xfId="2" applyBorder="1" applyProtection="1">
      <protection locked="0"/>
    </xf>
    <xf numFmtId="164" fontId="5" fillId="3" borderId="2" xfId="2" applyNumberFormat="1" applyFont="1" applyFill="1" applyBorder="1" applyAlignment="1" applyProtection="1">
      <alignment horizontal="center"/>
      <protection locked="0"/>
    </xf>
    <xf numFmtId="164" fontId="5" fillId="3" borderId="8" xfId="2" applyNumberFormat="1" applyFont="1" applyFill="1" applyBorder="1" applyAlignment="1" applyProtection="1">
      <alignment horizontal="center"/>
      <protection locked="0"/>
    </xf>
    <xf numFmtId="164" fontId="5" fillId="3" borderId="1" xfId="2" applyNumberFormat="1" applyFont="1" applyFill="1" applyBorder="1" applyAlignment="1" applyProtection="1">
      <alignment horizontal="center"/>
      <protection locked="0"/>
    </xf>
    <xf numFmtId="37" fontId="5" fillId="0" borderId="3" xfId="2" applyNumberFormat="1" applyFont="1" applyBorder="1" applyAlignment="1" applyProtection="1">
      <alignment horizontal="right"/>
      <protection locked="0"/>
    </xf>
    <xf numFmtId="164" fontId="5" fillId="5" borderId="3" xfId="2" applyNumberFormat="1" applyFont="1" applyFill="1" applyBorder="1" applyAlignment="1" applyProtection="1">
      <alignment horizontal="right"/>
      <protection locked="0"/>
    </xf>
    <xf numFmtId="0" fontId="16" fillId="0" borderId="11" xfId="9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 indent="1"/>
    </xf>
    <xf numFmtId="0" fontId="3" fillId="0" borderId="4" xfId="0" applyFont="1" applyBorder="1" applyAlignment="1" applyProtection="1">
      <alignment horizontal="left" indent="1"/>
    </xf>
    <xf numFmtId="0" fontId="3" fillId="0" borderId="11" xfId="0" applyFont="1" applyBorder="1" applyAlignment="1" applyProtection="1">
      <alignment horizontal="right"/>
    </xf>
    <xf numFmtId="0" fontId="5" fillId="0" borderId="10" xfId="2" applyFont="1" applyBorder="1" applyAlignment="1" applyProtection="1">
      <alignment horizontal="left" indent="1"/>
    </xf>
    <xf numFmtId="0" fontId="5" fillId="0" borderId="10" xfId="2" applyFont="1" applyBorder="1" applyAlignment="1" applyProtection="1">
      <alignment horizontal="right"/>
    </xf>
    <xf numFmtId="0" fontId="5" fillId="0" borderId="3" xfId="2" applyFont="1" applyBorder="1" applyAlignment="1" applyProtection="1">
      <alignment horizontal="left" wrapText="1" indent="1"/>
    </xf>
    <xf numFmtId="0" fontId="0" fillId="0" borderId="4" xfId="0" applyFont="1" applyBorder="1" applyAlignment="1" applyProtection="1">
      <alignment horizontal="left" indent="1"/>
    </xf>
    <xf numFmtId="0" fontId="5" fillId="0" borderId="3" xfId="2" applyFont="1" applyBorder="1" applyAlignment="1" applyProtection="1">
      <alignment horizontal="right"/>
    </xf>
    <xf numFmtId="0" fontId="10" fillId="0" borderId="10" xfId="2" applyFont="1" applyBorder="1" applyAlignment="1" applyProtection="1">
      <alignment horizontal="left" indent="1"/>
    </xf>
    <xf numFmtId="0" fontId="10" fillId="0" borderId="10" xfId="2" applyFont="1" applyBorder="1" applyAlignment="1" applyProtection="1">
      <alignment horizontal="right"/>
    </xf>
    <xf numFmtId="0" fontId="3" fillId="0" borderId="2" xfId="2" applyBorder="1" applyProtection="1"/>
    <xf numFmtId="0" fontId="3" fillId="0" borderId="3" xfId="2" applyBorder="1" applyAlignment="1" applyProtection="1">
      <alignment horizontal="left" indent="1"/>
    </xf>
    <xf numFmtId="0" fontId="3" fillId="0" borderId="3" xfId="2" applyBorder="1" applyProtection="1"/>
    <xf numFmtId="0" fontId="3" fillId="0" borderId="3" xfId="2" applyBorder="1" applyAlignment="1" applyProtection="1">
      <alignment horizontal="left" indent="2"/>
    </xf>
    <xf numFmtId="0" fontId="5" fillId="0" borderId="3" xfId="2" applyFont="1" applyBorder="1" applyAlignment="1" applyProtection="1">
      <alignment horizontal="left" wrapText="1" indent="2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3" borderId="10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0" fillId="3" borderId="1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2" applyFont="1" applyAlignment="1" applyProtection="1">
      <alignment horizontal="center"/>
    </xf>
    <xf numFmtId="0" fontId="17" fillId="0" borderId="11" xfId="9" applyFont="1" applyFill="1" applyBorder="1" applyAlignment="1" applyProtection="1">
      <alignment horizontal="center"/>
    </xf>
    <xf numFmtId="0" fontId="10" fillId="0" borderId="12" xfId="2" applyFont="1" applyBorder="1" applyAlignment="1" applyProtection="1">
      <alignment horizontal="left" vertical="center"/>
    </xf>
    <xf numFmtId="0" fontId="10" fillId="0" borderId="2" xfId="2" applyFont="1" applyBorder="1" applyAlignment="1" applyProtection="1">
      <alignment horizontal="left" vertical="center"/>
    </xf>
    <xf numFmtId="0" fontId="5" fillId="0" borderId="10" xfId="2" applyFont="1" applyBorder="1" applyProtection="1"/>
    <xf numFmtId="0" fontId="10" fillId="0" borderId="0" xfId="2" applyFont="1" applyAlignment="1" applyProtection="1">
      <alignment horizontal="center"/>
    </xf>
    <xf numFmtId="0" fontId="10" fillId="3" borderId="12" xfId="2" applyFont="1" applyFill="1" applyBorder="1" applyAlignment="1" applyProtection="1">
      <alignment horizontal="left" vertical="center"/>
    </xf>
    <xf numFmtId="0" fontId="5" fillId="0" borderId="10" xfId="2" applyFont="1" applyFill="1" applyBorder="1" applyAlignment="1" applyProtection="1">
      <alignment horizontal="right" vertical="center"/>
    </xf>
    <xf numFmtId="3" fontId="5" fillId="0" borderId="3" xfId="2" applyNumberFormat="1" applyFont="1" applyBorder="1" applyAlignment="1" applyProtection="1">
      <alignment horizontal="right"/>
      <protection locked="0"/>
    </xf>
    <xf numFmtId="164" fontId="5" fillId="0" borderId="1" xfId="2" applyNumberFormat="1" applyFont="1" applyBorder="1" applyAlignment="1" applyProtection="1">
      <alignment horizontal="right"/>
      <protection locked="0"/>
    </xf>
    <xf numFmtId="164" fontId="5" fillId="5" borderId="3" xfId="2" applyNumberFormat="1" applyFont="1" applyFill="1" applyBorder="1" applyAlignment="1" applyProtection="1">
      <alignment horizontal="center"/>
      <protection locked="0"/>
    </xf>
    <xf numFmtId="3" fontId="5" fillId="0" borderId="3" xfId="2" applyNumberFormat="1" applyFont="1" applyFill="1" applyBorder="1" applyAlignment="1" applyProtection="1">
      <alignment horizontal="right"/>
      <protection locked="0"/>
    </xf>
    <xf numFmtId="164" fontId="5" fillId="0" borderId="2" xfId="2" applyNumberFormat="1" applyFont="1" applyFill="1" applyBorder="1" applyAlignment="1" applyProtection="1">
      <alignment horizontal="center"/>
      <protection locked="0"/>
    </xf>
    <xf numFmtId="164" fontId="5" fillId="0" borderId="8" xfId="2" applyNumberFormat="1" applyFont="1" applyFill="1" applyBorder="1" applyAlignment="1" applyProtection="1">
      <alignment horizontal="center"/>
      <protection locked="0"/>
    </xf>
    <xf numFmtId="164" fontId="5" fillId="0" borderId="1" xfId="2" applyNumberFormat="1" applyFont="1" applyFill="1" applyBorder="1" applyAlignment="1" applyProtection="1">
      <alignment horizontal="center"/>
      <protection locked="0"/>
    </xf>
    <xf numFmtId="164" fontId="5" fillId="0" borderId="11" xfId="2" applyNumberFormat="1" applyFont="1" applyBorder="1" applyAlignment="1" applyProtection="1">
      <alignment horizontal="center"/>
      <protection locked="0"/>
    </xf>
    <xf numFmtId="164" fontId="5" fillId="0" borderId="1" xfId="2" applyNumberFormat="1" applyFont="1" applyBorder="1" applyAlignment="1" applyProtection="1">
      <alignment horizontal="center"/>
      <protection locked="0"/>
    </xf>
    <xf numFmtId="0" fontId="3" fillId="0" borderId="0" xfId="2" applyFill="1" applyAlignment="1" applyProtection="1">
      <alignment horizontal="center"/>
    </xf>
    <xf numFmtId="0" fontId="16" fillId="0" borderId="11" xfId="2" applyFont="1" applyBorder="1" applyAlignment="1" applyProtection="1">
      <alignment horizontal="left" vertical="center"/>
    </xf>
    <xf numFmtId="0" fontId="12" fillId="0" borderId="0" xfId="2" applyFont="1" applyAlignment="1" applyProtection="1">
      <alignment horizontal="left" vertical="center" wrapText="1"/>
    </xf>
    <xf numFmtId="0" fontId="3" fillId="0" borderId="0" xfId="2" applyFill="1" applyAlignment="1" applyProtection="1">
      <alignment horizontal="center" vertical="center"/>
    </xf>
    <xf numFmtId="0" fontId="10" fillId="0" borderId="0" xfId="2" applyFont="1" applyFill="1" applyAlignment="1" applyProtection="1">
      <alignment horizontal="center"/>
    </xf>
    <xf numFmtId="0" fontId="5" fillId="0" borderId="7" xfId="2" applyFont="1" applyBorder="1" applyAlignment="1" applyProtection="1">
      <alignment horizontal="left" indent="1"/>
    </xf>
    <xf numFmtId="0" fontId="5" fillId="0" borderId="2" xfId="2" applyFont="1" applyBorder="1" applyAlignment="1" applyProtection="1">
      <alignment horizontal="right" wrapText="1"/>
    </xf>
    <xf numFmtId="0" fontId="6" fillId="0" borderId="3" xfId="2" applyFont="1" applyBorder="1" applyProtection="1"/>
    <xf numFmtId="0" fontId="13" fillId="0" borderId="10" xfId="2" applyFont="1" applyBorder="1" applyAlignment="1" applyProtection="1">
      <alignment horizontal="left" indent="1"/>
    </xf>
    <xf numFmtId="0" fontId="13" fillId="0" borderId="11" xfId="2" applyFont="1" applyBorder="1" applyAlignment="1" applyProtection="1">
      <alignment horizontal="right"/>
    </xf>
    <xf numFmtId="0" fontId="5" fillId="2" borderId="3" xfId="2" applyFont="1" applyFill="1" applyBorder="1" applyAlignment="1" applyProtection="1">
      <alignment horizontal="left" indent="1"/>
    </xf>
    <xf numFmtId="0" fontId="5" fillId="2" borderId="2" xfId="2" applyFont="1" applyFill="1" applyBorder="1" applyAlignment="1" applyProtection="1">
      <alignment horizontal="left" indent="1"/>
    </xf>
    <xf numFmtId="0" fontId="5" fillId="0" borderId="4" xfId="0" applyFont="1" applyBorder="1" applyAlignment="1" applyProtection="1">
      <alignment horizontal="left" indent="1"/>
    </xf>
    <xf numFmtId="0" fontId="5" fillId="0" borderId="3" xfId="2" applyFont="1" applyBorder="1" applyAlignment="1" applyProtection="1">
      <alignment horizontal="left" indent="1"/>
    </xf>
    <xf numFmtId="0" fontId="5" fillId="0" borderId="11" xfId="2" applyFont="1" applyBorder="1" applyAlignment="1" applyProtection="1">
      <alignment horizontal="right" wrapText="1"/>
    </xf>
    <xf numFmtId="0" fontId="5" fillId="0" borderId="10" xfId="2" applyFont="1" applyBorder="1" applyAlignment="1" applyProtection="1">
      <alignment horizontal="right" wrapText="1"/>
    </xf>
    <xf numFmtId="0" fontId="12" fillId="0" borderId="0" xfId="2" applyFont="1" applyProtection="1"/>
    <xf numFmtId="0" fontId="6" fillId="0" borderId="0" xfId="0" applyFont="1" applyProtection="1">
      <protection locked="0"/>
    </xf>
    <xf numFmtId="0" fontId="0" fillId="5" borderId="3" xfId="0" applyFill="1" applyBorder="1" applyProtection="1">
      <protection locked="0"/>
    </xf>
    <xf numFmtId="10" fontId="0" fillId="0" borderId="3" xfId="1" applyNumberFormat="1" applyFon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5" fillId="3" borderId="7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right"/>
      <protection locked="0"/>
    </xf>
    <xf numFmtId="0" fontId="10" fillId="3" borderId="12" xfId="0" applyFont="1" applyFill="1" applyBorder="1" applyAlignment="1" applyProtection="1">
      <alignment horizontal="righ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3" fontId="0" fillId="0" borderId="6" xfId="0" applyNumberFormat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10" fillId="3" borderId="14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3" fontId="0" fillId="0" borderId="3" xfId="0" applyNumberFormat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10" fillId="3" borderId="11" xfId="0" applyFont="1" applyFill="1" applyBorder="1" applyAlignment="1" applyProtection="1">
      <alignment horizontal="right"/>
      <protection locked="0"/>
    </xf>
    <xf numFmtId="0" fontId="10" fillId="3" borderId="13" xfId="0" applyFont="1" applyFill="1" applyBorder="1" applyAlignment="1" applyProtection="1">
      <alignment horizontal="right"/>
      <protection locked="0"/>
    </xf>
    <xf numFmtId="10" fontId="0" fillId="0" borderId="3" xfId="0" applyNumberFormat="1" applyBorder="1" applyAlignment="1" applyProtection="1">
      <alignment horizontal="right"/>
      <protection locked="0"/>
    </xf>
    <xf numFmtId="9" fontId="0" fillId="5" borderId="3" xfId="0" applyNumberForma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9" fontId="0" fillId="5" borderId="3" xfId="0" applyNumberFormat="1" applyFill="1" applyBorder="1" applyAlignment="1" applyProtection="1">
      <alignment horizontal="right"/>
      <protection locked="0"/>
    </xf>
    <xf numFmtId="3" fontId="0" fillId="5" borderId="2" xfId="0" applyNumberFormat="1" applyFill="1" applyBorder="1" applyProtection="1"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6" fillId="3" borderId="9" xfId="0" applyFont="1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6" fillId="3" borderId="15" xfId="0" applyFont="1" applyFill="1" applyBorder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10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20" fillId="3" borderId="17" xfId="0" applyFont="1" applyFill="1" applyBorder="1" applyAlignment="1" applyProtection="1">
      <alignment horizontal="center" vertical="top" wrapText="1"/>
    </xf>
    <xf numFmtId="0" fontId="21" fillId="3" borderId="18" xfId="0" applyFont="1" applyFill="1" applyBorder="1" applyAlignment="1" applyProtection="1">
      <alignment horizontal="center" vertical="top" wrapText="1"/>
    </xf>
    <xf numFmtId="0" fontId="21" fillId="3" borderId="17" xfId="0" applyFont="1" applyFill="1" applyBorder="1" applyAlignment="1" applyProtection="1">
      <alignment horizontal="center" vertical="top" wrapText="1"/>
    </xf>
    <xf numFmtId="0" fontId="20" fillId="3" borderId="19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21" fillId="3" borderId="17" xfId="0" applyFont="1" applyFill="1" applyBorder="1" applyAlignment="1" applyProtection="1">
      <alignment horizontal="center" vertical="center" wrapText="1"/>
    </xf>
    <xf numFmtId="1" fontId="0" fillId="5" borderId="3" xfId="0" applyNumberFormat="1" applyFill="1" applyBorder="1" applyProtection="1">
      <protection locked="0"/>
    </xf>
    <xf numFmtId="1" fontId="3" fillId="0" borderId="3" xfId="2" applyNumberFormat="1" applyBorder="1" applyProtection="1">
      <protection locked="0"/>
    </xf>
    <xf numFmtId="0" fontId="30" fillId="0" borderId="0" xfId="3" applyFont="1" applyAlignment="1">
      <alignment horizontal="right" vertical="center" wrapText="1"/>
    </xf>
    <xf numFmtId="0" fontId="22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top" wrapText="1"/>
    </xf>
    <xf numFmtId="0" fontId="22" fillId="0" borderId="0" xfId="0" applyFont="1" applyAlignment="1">
      <alignment vertical="center" wrapText="1"/>
    </xf>
    <xf numFmtId="0" fontId="25" fillId="0" borderId="0" xfId="0" applyFont="1"/>
    <xf numFmtId="0" fontId="26" fillId="0" borderId="0" xfId="3" applyFont="1" applyAlignment="1">
      <alignment horizontal="left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top"/>
    </xf>
    <xf numFmtId="0" fontId="27" fillId="5" borderId="3" xfId="2" applyFont="1" applyFill="1" applyBorder="1"/>
    <xf numFmtId="0" fontId="25" fillId="0" borderId="11" xfId="3" quotePrefix="1" applyFont="1" applyBorder="1" applyAlignment="1">
      <alignment horizontal="left"/>
    </xf>
    <xf numFmtId="0" fontId="5" fillId="0" borderId="2" xfId="2" applyFont="1" applyBorder="1" applyAlignment="1">
      <alignment horizontal="left" indent="1"/>
    </xf>
    <xf numFmtId="0" fontId="5" fillId="0" borderId="8" xfId="2" applyFont="1" applyBorder="1" applyAlignment="1">
      <alignment horizontal="left" indent="1"/>
    </xf>
    <xf numFmtId="0" fontId="10" fillId="3" borderId="2" xfId="2" applyFont="1" applyFill="1" applyBorder="1" applyAlignment="1">
      <alignment horizontal="left"/>
    </xf>
    <xf numFmtId="0" fontId="10" fillId="3" borderId="8" xfId="2" applyFont="1" applyFill="1" applyBorder="1" applyAlignment="1">
      <alignment horizontal="left"/>
    </xf>
    <xf numFmtId="0" fontId="5" fillId="0" borderId="2" xfId="2" applyFont="1" applyBorder="1" applyAlignment="1">
      <alignment horizontal="left" wrapText="1" indent="1"/>
    </xf>
    <xf numFmtId="0" fontId="5" fillId="0" borderId="1" xfId="2" applyFont="1" applyBorder="1" applyAlignment="1">
      <alignment horizontal="left" wrapText="1" indent="1"/>
    </xf>
    <xf numFmtId="0" fontId="5" fillId="0" borderId="8" xfId="0" applyFont="1" applyBorder="1" applyAlignment="1">
      <alignment horizontal="left" indent="1"/>
    </xf>
    <xf numFmtId="0" fontId="3" fillId="0" borderId="1" xfId="2" applyBorder="1" applyAlignment="1">
      <alignment horizontal="left" indent="1"/>
    </xf>
    <xf numFmtId="0" fontId="10" fillId="2" borderId="0" xfId="2" applyFont="1" applyFill="1" applyAlignment="1">
      <alignment horizontal="center"/>
    </xf>
    <xf numFmtId="0" fontId="5" fillId="0" borderId="3" xfId="2" applyFont="1" applyBorder="1" applyAlignment="1">
      <alignment horizontal="left" indent="1"/>
    </xf>
    <xf numFmtId="0" fontId="28" fillId="0" borderId="2" xfId="2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0" fontId="5" fillId="2" borderId="2" xfId="2" applyFont="1" applyFill="1" applyBorder="1" applyAlignment="1">
      <alignment horizontal="left" indent="1"/>
    </xf>
    <xf numFmtId="0" fontId="5" fillId="2" borderId="1" xfId="2" applyFont="1" applyFill="1" applyBorder="1" applyAlignment="1">
      <alignment horizontal="left" indent="1"/>
    </xf>
    <xf numFmtId="0" fontId="28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0" fillId="3" borderId="2" xfId="2" applyFont="1" applyFill="1" applyBorder="1" applyAlignment="1"/>
    <xf numFmtId="0" fontId="3" fillId="3" borderId="8" xfId="0" applyFont="1" applyFill="1" applyBorder="1" applyAlignment="1"/>
    <xf numFmtId="0" fontId="17" fillId="4" borderId="0" xfId="9" applyFont="1" applyFill="1" applyBorder="1" applyAlignment="1">
      <alignment horizontal="center"/>
    </xf>
    <xf numFmtId="0" fontId="16" fillId="0" borderId="11" xfId="9" applyFont="1" applyFill="1" applyBorder="1" applyAlignment="1">
      <alignment horizontal="left"/>
    </xf>
    <xf numFmtId="0" fontId="10" fillId="3" borderId="2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6" fillId="3" borderId="2" xfId="2" applyFont="1" applyFill="1" applyBorder="1" applyAlignment="1"/>
    <xf numFmtId="0" fontId="6" fillId="3" borderId="8" xfId="2" applyFont="1" applyFill="1" applyBorder="1" applyAlignment="1"/>
    <xf numFmtId="0" fontId="17" fillId="4" borderId="0" xfId="9" applyFont="1" applyFill="1" applyBorder="1" applyAlignment="1" applyProtection="1">
      <alignment horizontal="center"/>
    </xf>
    <xf numFmtId="0" fontId="17" fillId="4" borderId="11" xfId="9" applyFont="1" applyFill="1" applyBorder="1" applyAlignment="1" applyProtection="1">
      <alignment horizontal="center"/>
    </xf>
    <xf numFmtId="0" fontId="16" fillId="0" borderId="0" xfId="2" applyFont="1" applyAlignment="1" applyProtection="1">
      <alignment horizontal="left" vertical="center"/>
    </xf>
    <xf numFmtId="0" fontId="10" fillId="3" borderId="2" xfId="2" applyFont="1" applyFill="1" applyBorder="1" applyAlignment="1" applyProtection="1">
      <alignment horizontal="left" vertical="center"/>
    </xf>
    <xf numFmtId="0" fontId="10" fillId="3" borderId="1" xfId="2" applyFont="1" applyFill="1" applyBorder="1" applyAlignment="1" applyProtection="1">
      <alignment horizontal="left" vertical="center"/>
    </xf>
    <xf numFmtId="0" fontId="5" fillId="0" borderId="2" xfId="2" applyFont="1" applyBorder="1" applyAlignment="1" applyProtection="1">
      <alignment horizontal="left" indent="1"/>
    </xf>
    <xf numFmtId="0" fontId="5" fillId="0" borderId="1" xfId="2" applyFont="1" applyBorder="1" applyAlignment="1" applyProtection="1">
      <alignment horizontal="left" indent="1"/>
    </xf>
    <xf numFmtId="0" fontId="10" fillId="0" borderId="2" xfId="2" applyFont="1" applyBorder="1" applyAlignment="1" applyProtection="1">
      <alignment horizontal="left" vertical="center"/>
    </xf>
    <xf numFmtId="0" fontId="10" fillId="0" borderId="1" xfId="2" applyFont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center" vertical="top" wrapText="1"/>
    </xf>
    <xf numFmtId="0" fontId="20" fillId="3" borderId="8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0" fillId="5" borderId="2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7" fillId="4" borderId="0" xfId="9" applyFont="1" applyFill="1" applyBorder="1" applyAlignment="1" applyProtection="1">
      <alignment horizont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3" borderId="22" xfId="2" applyFont="1" applyFill="1" applyBorder="1"/>
    <xf numFmtId="0" fontId="6" fillId="3" borderId="0" xfId="2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3" borderId="0" xfId="9" applyFont="1" applyFill="1" applyAlignment="1">
      <alignment horizontal="center"/>
    </xf>
    <xf numFmtId="0" fontId="9" fillId="3" borderId="0" xfId="2" applyFont="1" applyFill="1" applyAlignment="1">
      <alignment horizontal="center" vertical="center"/>
    </xf>
  </cellXfs>
  <cellStyles count="10">
    <cellStyle name="Comma 2" xfId="7" xr:uid="{44F6CA49-6B20-457E-90F0-E999F9DEFE31}"/>
    <cellStyle name="Currency 2" xfId="8" xr:uid="{CE3E81DB-4314-43D8-87CB-88D7EC31DF71}"/>
    <cellStyle name="Hyperlink" xfId="9" builtinId="8"/>
    <cellStyle name="Normal" xfId="0" builtinId="0"/>
    <cellStyle name="Normal 2" xfId="2" xr:uid="{00000000-0005-0000-0000-000003000000}"/>
    <cellStyle name="Normal 2 10 3" xfId="6" xr:uid="{F0DFA71C-2834-4CC3-8044-D2EB1B1A978C}"/>
    <cellStyle name="Normal 2 11 2 2 2" xfId="5" xr:uid="{B367337D-A6E1-4DFA-816D-D74F369BAEC2}"/>
    <cellStyle name="Normal 3" xfId="4" xr:uid="{407E4F16-6A53-43B6-AFB8-2083F5653DC5}"/>
    <cellStyle name="Normal_CCOVER" xfId="3" xr:uid="{86CBD5B2-570E-433F-989F-95FC349F3A6D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585304</xdr:colOff>
      <xdr:row>1</xdr:row>
      <xdr:rowOff>59404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702F684D-ACDD-40B0-8568-B487786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3304" cy="24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3244366</xdr:colOff>
      <xdr:row>0</xdr:row>
      <xdr:rowOff>243554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2EFED8E2-5EAD-4487-9A6B-C247698B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3304" cy="24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ocuments%20and%20Settings/LeungD/Local%20Settings/Temporary%20Internet%20Files/OLK8/Q4%202003%20ISI%20Boa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Financial/IAD/AVR/2001/QTR4/FinalAVR-Dec200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Financial/IAD/AVR/2002/Qtr4/AVR-Q4-2002BAadj#3arclightCO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Actual"/>
      <sheetName val="Notes1"/>
      <sheetName val="Notes2"/>
      <sheetName val="Notes3"/>
      <sheetName val="Cover"/>
      <sheetName val="BS"/>
      <sheetName val="P&amp;L"/>
      <sheetName val="P&amp;L-YTD"/>
      <sheetName val="Rev Per Trade"/>
      <sheetName val="Trade Mix"/>
      <sheetName val="Volume Stats"/>
      <sheetName val="TSE vs ISI Vol"/>
      <sheetName val="Spot AUA"/>
      <sheetName val="Key Fin Meas 1"/>
      <sheetName val="Key Fin Meas 2"/>
      <sheetName val="ActVSPlan"/>
      <sheetName val="Q4-(01)&amp;(02)"/>
      <sheetName val="Input-VarAnal-Q4"/>
      <sheetName val="Instructions"/>
      <sheetName val="YTD SUMMARY"/>
      <sheetName val="detail FY06 vs FY07"/>
      <sheetName val="QTR SUMMARY"/>
      <sheetName val="DETAIL_CURR QTR vs PRIOR QTR"/>
      <sheetName val="current LOOKUP"/>
      <sheetName val="PPS_FY07"/>
      <sheetName val="pps_fy06"/>
      <sheetName val="board exec Summary"/>
      <sheetName val="board Revenue_Quarter"/>
      <sheetName val="Board revenue_YTD"/>
      <sheetName val="board Expenses_quarter"/>
      <sheetName val="Board expense_YTD"/>
      <sheetName val="NIX_ROE"/>
      <sheetName val="Contents "/>
      <sheetName val="App. 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Control"/>
      <sheetName val="14. Tables"/>
      <sheetName val="HQ Balancing F18 Plan"/>
      <sheetName val="13. FX Rates"/>
      <sheetName val="Sheet2"/>
      <sheetName val="quarterly income and e&amp;p"/>
      <sheetName val="98IN03AT"/>
      <sheetName val="Datos"/>
      <sheetName val="Sheet1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italy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LCR_by_business2"/>
      <sheetName val="Tav_22_Rischio_di_Credito6"/>
      <sheetName val="Tav_23_Sofferenze_dettaglio6"/>
      <sheetName val="Serie2__last_but_not_least_2"/>
      <sheetName val="Relevant_&gt;&gt;&gt;2"/>
      <sheetName val="Summary_M-o-M"/>
      <sheetName val="Support_Table"/>
      <sheetName val="CE_cons_al_31_03"/>
      <sheetName val="p_11"/>
      <sheetName val="p_12"/>
      <sheetName val="Support_tables"/>
      <sheetName val="Dropdown_menus"/>
      <sheetName val="Data_validation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mmary_M-o-M1"/>
      <sheetName val="Support_Table1"/>
      <sheetName val="CE_cons_al_31_031"/>
      <sheetName val="p_111"/>
      <sheetName val="p_121"/>
      <sheetName val="Support_tables1"/>
      <sheetName val="Dropdown_menus1"/>
      <sheetName val="Data_validation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Summary_M-o-M2"/>
      <sheetName val="Support_Table2"/>
      <sheetName val="CE_cons_al_31_032"/>
      <sheetName val="p_112"/>
      <sheetName val="p_122"/>
      <sheetName val="Support_tables2"/>
      <sheetName val="Dropdown_menus2"/>
      <sheetName val="Data_validation2"/>
      <sheetName val="Tav_22_Rischio_di_Credito11"/>
      <sheetName val="SP_puntuale6"/>
      <sheetName val="Settore_composizione6"/>
      <sheetName val="Tav_23_Sofferenze_dettaglio11"/>
      <sheetName val="Oneri_di_Gestione6"/>
      <sheetName val="Serie2_(last_but_not_least)6"/>
      <sheetName val="SP_medio6"/>
      <sheetName val="Patrimonio_netto6"/>
      <sheetName val="File_vuoto6"/>
      <sheetName val="totale_patr_6"/>
      <sheetName val="R&amp;R_Il_Sole_24_Ore6"/>
      <sheetName val="6_GPF_&amp;_GPM6"/>
      <sheetName val="9_Costo_personale6"/>
      <sheetName val="10_Spese_Amm__&amp;_Rett_Acc_6"/>
      <sheetName val="quarterly_income_and_e&amp;p6"/>
      <sheetName val="LCR_by_business5"/>
      <sheetName val="Tav_22_Rischio_di_Credito12"/>
      <sheetName val="Tav_23_Sofferenze_dettaglio12"/>
      <sheetName val="Serie2__last_but_not_least_5"/>
      <sheetName val="Relevant_&gt;&gt;&gt;5"/>
      <sheetName val="Summary_M-o-M3"/>
      <sheetName val="Support_Table3"/>
      <sheetName val="CE_cons_al_31_033"/>
      <sheetName val="p_113"/>
      <sheetName val="p_123"/>
      <sheetName val="Support_tables3"/>
      <sheetName val="Dropdown_menus3"/>
      <sheetName val="Data_validation3"/>
      <sheetName val="Tav_22_Rischio_di_Credito13"/>
      <sheetName val="SP_puntuale7"/>
      <sheetName val="Settore_composizione7"/>
      <sheetName val="Tav_23_Sofferenze_dettaglio13"/>
      <sheetName val="Oneri_di_Gestione7"/>
      <sheetName val="Serie2_(last_but_not_least)7"/>
      <sheetName val="SP_medio7"/>
      <sheetName val="Patrimonio_netto7"/>
      <sheetName val="File_vuoto7"/>
      <sheetName val="totale_patr_7"/>
      <sheetName val="R&amp;R_Il_Sole_24_Ore7"/>
      <sheetName val="6_GPF_&amp;_GPM7"/>
      <sheetName val="9_Costo_personale7"/>
      <sheetName val="10_Spese_Amm__&amp;_Rett_Acc_7"/>
      <sheetName val="quarterly_income_and_e&amp;p7"/>
      <sheetName val="LCR_by_business6"/>
      <sheetName val="Tav_22_Rischio_di_Credito14"/>
      <sheetName val="Tav_23_Sofferenze_dettaglio14"/>
      <sheetName val="Serie2__last_but_not_least_6"/>
      <sheetName val="Relevant_&gt;&gt;&gt;6"/>
      <sheetName val="Summary_M-o-M4"/>
      <sheetName val="Support_Table4"/>
      <sheetName val="CE_cons_al_31_034"/>
      <sheetName val="p_114"/>
      <sheetName val="p_124"/>
      <sheetName val="Support_tables4"/>
      <sheetName val="Dropdown_menus4"/>
      <sheetName val="Data_validation4"/>
      <sheetName val="Tav_22_Rischio_di_Credito15"/>
      <sheetName val="SP_puntuale8"/>
      <sheetName val="Settore_composizione8"/>
      <sheetName val="Tav_23_Sofferenze_dettaglio15"/>
      <sheetName val="Oneri_di_Gestione8"/>
      <sheetName val="Serie2_(last_but_not_least)8"/>
      <sheetName val="SP_medio8"/>
      <sheetName val="Patrimonio_netto8"/>
      <sheetName val="File_vuoto8"/>
      <sheetName val="totale_patr_8"/>
      <sheetName val="R&amp;R_Il_Sole_24_Ore8"/>
      <sheetName val="6_GPF_&amp;_GPM8"/>
      <sheetName val="9_Costo_personale8"/>
      <sheetName val="10_Spese_Amm__&amp;_Rett_Acc_8"/>
      <sheetName val="quarterly_income_and_e&amp;p8"/>
      <sheetName val="LCR_by_business7"/>
      <sheetName val="Tav_22_Rischio_di_Credito16"/>
      <sheetName val="Tav_23_Sofferenze_dettaglio16"/>
      <sheetName val="Serie2__last_but_not_least_7"/>
      <sheetName val="Relevant_&gt;&gt;&gt;7"/>
      <sheetName val="Summary_M-o-M5"/>
      <sheetName val="Support_Table5"/>
      <sheetName val="CE_cons_al_31_035"/>
      <sheetName val="p_115"/>
      <sheetName val="p_125"/>
      <sheetName val="Support_tables5"/>
      <sheetName val="Dropdown_menus5"/>
      <sheetName val="Data_validation5"/>
      <sheetName val="Tav_22_Rischio_di_Credito17"/>
      <sheetName val="SP_puntuale9"/>
      <sheetName val="Settore_composizione9"/>
      <sheetName val="Tav_23_Sofferenze_dettaglio17"/>
      <sheetName val="Oneri_di_Gestione9"/>
      <sheetName val="Serie2_(last_but_not_least)9"/>
      <sheetName val="SP_medio9"/>
      <sheetName val="Patrimonio_netto9"/>
      <sheetName val="File_vuoto9"/>
      <sheetName val="totale_patr_9"/>
      <sheetName val="R&amp;R_Il_Sole_24_Ore9"/>
      <sheetName val="6_GPF_&amp;_GPM9"/>
      <sheetName val="9_Costo_personale9"/>
      <sheetName val="10_Spese_Amm__&amp;_Rett_Acc_9"/>
      <sheetName val="quarterly_income_and_e&amp;p9"/>
      <sheetName val="LCR_by_business8"/>
      <sheetName val="Tav_22_Rischio_di_Credito18"/>
      <sheetName val="Tav_23_Sofferenze_dettaglio18"/>
      <sheetName val="Serie2__last_but_not_least_8"/>
      <sheetName val="Relevant_&gt;&gt;&gt;8"/>
      <sheetName val="Summary_M-o-M6"/>
      <sheetName val="Support_Table6"/>
      <sheetName val="CE_cons_al_31_036"/>
      <sheetName val="p_116"/>
      <sheetName val="p_126"/>
      <sheetName val="Support_tables6"/>
      <sheetName val="Dropdown_menus6"/>
      <sheetName val="Data_validation6"/>
      <sheetName val="Waterfall_PTT"/>
      <sheetName val="IME"/>
      <sheetName val="CE cons al 31_03"/>
      <sheetName val="DropDowns"/>
      <sheetName val="RBPs"/>
      <sheetName val="Mappings"/>
      <sheetName val="Lists"/>
      <sheetName val="Data Con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List"/>
      <sheetName val="BreakTemplateLookup"/>
      <sheetName val="IssueTypeMapping"/>
      <sheetName val="Output for Central"/>
      <sheetName val="Link_list"/>
      <sheetName val="Drop-down"/>
      <sheetName val="Dropdownlisten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[͘_x0000__x0004__x0000__x0000__x0000__x0000__x0000__x0000_䞬е_x0000__x0000__x0000__x0000__x0000__x0000__x0000__x0000_?͘_x0000__x0000__x0019__x0000__x0000__x0000__x0000__x0000_"/>
      <sheetName val="Overarching Assumptions"/>
      <sheetName val="look ups"/>
      <sheetName val="UBR Aug20"/>
      <sheetName val="SPT1"/>
      <sheetName val="DPT1"/>
      <sheetName val="Dokument"/>
      <sheetName val="P&amp;L_branch FY2015"/>
      <sheetName val="Supporto"/>
      <sheetName val="Basis"/>
      <sheetName val="Indici"/>
      <sheetName val="BILANZ ALT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P&amp;L_branch_FY2015"/>
      <sheetName val="BILANZ_ALT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Config."/>
      <sheetName val="[͘?_x0004_??????䞬е????????_xd978_͘??_x0019_?????"/>
      <sheetName val="Elenchi"/>
      <sheetName val="Data"/>
      <sheetName val="A3"/>
      <sheetName val="FSI Lines"/>
      <sheetName val="Sheet2 (2)"/>
      <sheetName val="Breakup 17"/>
      <sheetName val="Feuil3"/>
      <sheetName val="liste menu déroulant"/>
      <sheetName val="Dashboards for Assumption sheet"/>
      <sheetName val="#REF"/>
      <sheetName val="RLBs"/>
      <sheetName val="Graphe - IFRS (2)"/>
      <sheetName val="People"/>
      <sheetName val="dbApollon_Capital Calculation"/>
      <sheetName val="Divisions"/>
      <sheetName val="Measures"/>
      <sheetName val="SC"/>
      <sheetName val="Data Input"/>
      <sheetName val="Nascondere"/>
      <sheetName val="Date"/>
      <sheetName val="LEI"/>
      <sheetName val="Tabelle"/>
      <sheetName val="[͘?_x0004_??????䞬е?????????͘??_x0019_?????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Liste"/>
      <sheetName val="Data_Con"/>
      <sheetName val="Stat_Data"/>
      <sheetName val="Daten"/>
      <sheetName val="UBR_List"/>
      <sheetName val="Provider_List"/>
      <sheetName val="Country_List"/>
      <sheetName val="Output_for_Central"/>
      <sheetName val="RTT_V3_0"/>
      <sheetName val="Business_Level_Mapping"/>
      <sheetName val="Prod__Services_int_ext__Com_"/>
      <sheetName val="Event_cluster"/>
      <sheetName val="RTT_V3_0_(2)"/>
      <sheetName val="[͘䞬е?͘"/>
      <sheetName val="Overarching_Assumptions"/>
      <sheetName val="look_ups"/>
      <sheetName val="UBR_Aug20"/>
      <sheetName val="Sheet2_(2)"/>
      <sheetName val="P&amp;L_branch_FY20151"/>
      <sheetName val="BILANZ_ALT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Config_"/>
      <sheetName val="[͘???????䞬е????????͘???????"/>
      <sheetName val="14__Tables"/>
      <sheetName val="HQ_Balancing_F18_Plan"/>
      <sheetName val="13__FX_Rates"/>
      <sheetName val="FSI_Lines"/>
      <sheetName val="Breakup_17"/>
      <sheetName val="liste_menu_déroulant"/>
      <sheetName val="Dashboards_for_Assumption_sheet"/>
      <sheetName val="Domini"/>
      <sheetName val="LI Param"/>
      <sheetName val="IR Param"/>
      <sheetName val="LI_Param"/>
      <sheetName val="IR_Param"/>
      <sheetName val="Legenda"/>
      <sheetName val="Parameter new"/>
      <sheetName val="Validation"/>
      <sheetName val="LGND"/>
      <sheetName val="Reference"/>
      <sheetName val="UBR Mapping"/>
      <sheetName val="Steering"/>
      <sheetName val="@config"/>
      <sheetName val="Tabelle1"/>
      <sheetName val="BVI RD"/>
      <sheetName val="Dias"/>
      <sheetName val="interv"/>
      <sheetName val="Summary BOP"/>
      <sheetName val="ex rate"/>
      <sheetName val="AQ"/>
      <sheetName val="INFlevel"/>
      <sheetName val="monimp"/>
      <sheetName val="USA 2000"/>
      <sheetName val="ER"/>
      <sheetName val="fiscout"/>
      <sheetName val="seignior"/>
      <sheetName val="PRIVATE"/>
      <sheetName val="WB"/>
      <sheetName val="C"/>
      <sheetName val="France"/>
      <sheetName val="LCR_CPSG"/>
      <sheetName val="#BEZUG"/>
      <sheetName val="US Debt Industry Totals"/>
      <sheetName val="govt"/>
      <sheetName val="INQ"/>
      <sheetName val="DB AG HGB MREL(Quarterly)"/>
      <sheetName val="Enumerations"/>
      <sheetName val="1985"/>
      <sheetName val="usgaap"/>
      <sheetName val="AWM YTD FY"/>
      <sheetName val="11_Fiscalit?"/>
      <sheetName val="Liste Déroulante"/>
      <sheetName val="Feuil2"/>
      <sheetName val="Liste_Déroulante"/>
      <sheetName val="Liste_Déroulante1"/>
      <sheetName val="Graph 1"/>
      <sheetName val="Taxonomy"/>
      <sheetName val="DB"/>
      <sheetName val="Configuration"/>
      <sheetName val="Geography"/>
      <sheetName val="Graphs"/>
      <sheetName val="Monthly Liquidity Ratio 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Subs"/>
      <sheetName val="JHMLICO"/>
      <sheetName val="Cty M Source"/>
      <sheetName val="Curr M"/>
      <sheetName val="Market M"/>
      <sheetName val="Market Q"/>
      <sheetName val="Curr Q"/>
      <sheetName val="Cty Q Source"/>
      <sheetName val="Market Y"/>
      <sheetName val="Curr Y"/>
      <sheetName val="Cty Y Source"/>
      <sheetName val="Graph Data"/>
      <sheetName val="Expenses"/>
      <sheetName val="In-Force"/>
      <sheetName val="FTE"/>
      <sheetName val="Actual MTD vs 2011"/>
      <sheetName val="Consolidation Options"/>
      <sheetName val="List"/>
      <sheetName val="List Master"/>
      <sheetName val="Project Names"/>
      <sheetName val="Lists"/>
      <sheetName val="mapping"/>
      <sheetName val="DropDown"/>
      <sheetName val="Projects"/>
      <sheetName val="Data"/>
      <sheetName val="YTD Commentary"/>
      <sheetName val="Benefit Type"/>
      <sheetName val="Sheet2"/>
      <sheetName val="MI_Mapping"/>
      <sheetName val="Attributes"/>
      <sheetName val="Sheet1"/>
      <sheetName val="Master"/>
      <sheetName val="Drop Down"/>
      <sheetName val="Drop Down Values"/>
      <sheetName val="Selection Lists"/>
      <sheetName val="REF"/>
      <sheetName val="MA Line"/>
      <sheetName val=""/>
      <sheetName val="Business Functions"/>
      <sheetName val="Sheet4"/>
      <sheetName val="Step 2 Data"/>
      <sheetName val="Assumptions"/>
      <sheetName val="Selection"/>
      <sheetName val="Instructions"/>
      <sheetName val="BU name mapping"/>
      <sheetName val="Setup"/>
      <sheetName val="List Options"/>
      <sheetName val="Drop Lists"/>
      <sheetName val="BU dropdown"/>
      <sheetName val="Dropdown Data"/>
      <sheetName val="Cty_M_Source"/>
      <sheetName val="Curr_M"/>
      <sheetName val="Market_M"/>
      <sheetName val="Market_Q"/>
      <sheetName val="Curr_Q"/>
      <sheetName val="Cty_Q_Source"/>
      <sheetName val="Market_Y"/>
      <sheetName val="Curr_Y"/>
      <sheetName val="Cty_Y_Source"/>
      <sheetName val="Graph_Data"/>
      <sheetName val="Actual_MTD_vs_2011"/>
      <sheetName val="Consolidation_Options"/>
      <sheetName val="List_Master"/>
      <sheetName val="Project_Names"/>
      <sheetName val="Benefit_Type"/>
      <sheetName val="YTD_Commentary"/>
      <sheetName val="Drop_Down"/>
      <sheetName val="Drop_Down_Values"/>
      <sheetName val="Selection_Lists"/>
      <sheetName val="MA_Line"/>
      <sheetName val="Business_Functions"/>
      <sheetName val="Step_2_Data"/>
      <sheetName val="BU_name_mapping"/>
      <sheetName val="List_Options"/>
      <sheetName val="Drop_Lists"/>
      <sheetName val="BU_dropdown"/>
      <sheetName val="Cty_M_Source1"/>
      <sheetName val="Documentation"/>
      <sheetName val="Variables"/>
      <sheetName val="China TEDA"/>
      <sheetName val="WAM SS AUMA"/>
      <sheetName val="1STOP BaseBU"/>
      <sheetName val="1STOP BaseBU-calc"/>
      <sheetName val="1SEG BU"/>
      <sheetName val="1SEG BU-calc"/>
      <sheetName val="1STOP CC"/>
      <sheetName val="1SEG CC"/>
      <sheetName val="1KFM CC"/>
      <sheetName val="1EXP"/>
      <sheetName val="Stmts of Segregated Funds"/>
      <sheetName val=" - per Asia"/>
      <sheetName val="1KFM Core SOE"/>
      <sheetName val="1KFM Sales and AUMA BaseBU"/>
      <sheetName val="1KFM Earnings BaseBU"/>
      <sheetName val="Tagetik_Pt1"/>
      <sheetName val="Tagetik_Pt2 (F3 Tables)"/>
      <sheetName val="Manual Adjustments"/>
      <sheetName val="OSFI 2019"/>
      <sheetName val="OSFI 1SEG pull"/>
      <sheetName val="OSFI 1KFM pull"/>
      <sheetName val="OSFI 1STOP pull"/>
      <sheetName val="Cover"/>
      <sheetName val="Index"/>
      <sheetName val="Notes to readers"/>
      <sheetName val="Financial Highlights"/>
      <sheetName val="Financial Highlights Core"/>
      <sheetName val="Source of Earnings"/>
      <sheetName val="Financial Highlights - Growth"/>
      <sheetName val="Financial Highlights P&amp;D &amp; AUMA"/>
      <sheetName val="Financial Highlights - Other"/>
      <sheetName val="Statements of Income"/>
      <sheetName val="Statement of Financial Position"/>
      <sheetName val="Statements of Changes in Equity"/>
      <sheetName val=" Statements of Cash Flows"/>
      <sheetName val="Asia"/>
      <sheetName val="Asia (cont)"/>
      <sheetName val="Asia (con't)"/>
      <sheetName val="Asia (con''t)"/>
      <sheetName val="Canada"/>
      <sheetName val="Canada (cont)"/>
      <sheetName val="Canada (con't)"/>
      <sheetName val="US"/>
      <sheetName val="US (cont)"/>
      <sheetName val="US (cont't)"/>
      <sheetName val="Global WAM"/>
      <sheetName val="Global WAM AUM"/>
      <sheetName val="Global WAM Flows"/>
      <sheetName val="Corporate &amp; Other"/>
      <sheetName val="Asset Info"/>
      <sheetName val="Portfolio Composition"/>
      <sheetName val="Bonds &amp; PP Quality &amp; Location"/>
      <sheetName val="Bonds &amp; PP Sector"/>
      <sheetName val="Actuarial Liab Info"/>
      <sheetName val="VA product guarantees"/>
      <sheetName val="Regulatory Capital"/>
      <sheetName val="Regulatory Capital (cont'd)"/>
      <sheetName val="Glossary"/>
      <sheetName val="General Information"/>
      <sheetName val="CS - TotCo"/>
      <sheetName val="CS - TotCo YTD"/>
      <sheetName val="Daily Rates"/>
      <sheetName val="ListValues"/>
      <sheetName val="Summary"/>
      <sheetName val="2018 WA's an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RE-BA"/>
      <sheetName val="CB-RB"/>
      <sheetName val="CB-RB1"/>
      <sheetName val="Aff"/>
      <sheetName val="Summ"/>
      <sheetName val="SummChange"/>
      <sheetName val="StatASegs"/>
      <sheetName val="Adj1"/>
      <sheetName val="Adj2"/>
      <sheetName val="GJ"/>
      <sheetName val="Assets"/>
      <sheetName val="Assets1"/>
      <sheetName val="UNRGL"/>
      <sheetName val="UnrAdj"/>
      <sheetName val="RGL"/>
      <sheetName val="RGL1"/>
      <sheetName val="DRGAR"/>
      <sheetName val="FQI"/>
      <sheetName val="Adj"/>
      <sheetName val="Expenses"/>
      <sheetName val="In-Force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B62B-1EAE-480A-8D71-C0385DE0889A}">
  <dimension ref="A1:K24"/>
  <sheetViews>
    <sheetView showGridLines="0" tabSelected="1" zoomScale="85" zoomScaleNormal="85" workbookViewId="0">
      <selection activeCell="A3" sqref="A3:H3"/>
    </sheetView>
  </sheetViews>
  <sheetFormatPr defaultColWidth="14.5234375" defaultRowHeight="25" customHeight="1" x14ac:dyDescent="0.55000000000000004"/>
  <cols>
    <col min="1" max="1" width="30.7890625" style="64" customWidth="1"/>
    <col min="2" max="16384" width="14.5234375" style="64"/>
  </cols>
  <sheetData>
    <row r="1" spans="1:11" ht="25" customHeight="1" x14ac:dyDescent="0.55000000000000004">
      <c r="G1" s="249" t="s">
        <v>213</v>
      </c>
      <c r="H1" s="249"/>
      <c r="I1" s="249"/>
    </row>
    <row r="3" spans="1:11" ht="25" customHeight="1" x14ac:dyDescent="1.1000000000000001">
      <c r="A3" s="250" t="s">
        <v>0</v>
      </c>
      <c r="B3" s="250"/>
      <c r="C3" s="250"/>
      <c r="D3" s="250"/>
      <c r="E3" s="250"/>
      <c r="F3" s="250"/>
      <c r="G3" s="250"/>
      <c r="H3" s="250"/>
      <c r="J3"/>
      <c r="K3"/>
    </row>
    <row r="4" spans="1:11" ht="15" customHeight="1" x14ac:dyDescent="0.55000000000000004"/>
    <row r="5" spans="1:11" ht="25" customHeight="1" x14ac:dyDescent="0.55000000000000004">
      <c r="A5" s="251" t="s">
        <v>212</v>
      </c>
      <c r="B5" s="251"/>
    </row>
    <row r="6" spans="1:11" ht="40.5" customHeight="1" x14ac:dyDescent="0.6">
      <c r="A6" s="65" t="s">
        <v>208</v>
      </c>
      <c r="B6" s="252"/>
      <c r="C6" s="252"/>
      <c r="D6" s="252"/>
      <c r="E6" s="252"/>
      <c r="F6" s="252"/>
      <c r="G6" s="252"/>
      <c r="H6" s="252"/>
    </row>
    <row r="7" spans="1:11" ht="37.5" customHeight="1" x14ac:dyDescent="0.6">
      <c r="A7" s="66" t="s">
        <v>207</v>
      </c>
      <c r="B7" s="252"/>
      <c r="C7" s="252"/>
      <c r="D7" s="252"/>
      <c r="E7" s="252"/>
      <c r="F7" s="252"/>
      <c r="G7" s="252"/>
      <c r="H7" s="252"/>
    </row>
    <row r="8" spans="1:11" ht="15" customHeight="1" x14ac:dyDescent="0.55000000000000004"/>
    <row r="9" spans="1:11" ht="25" customHeight="1" x14ac:dyDescent="0.85">
      <c r="A9" s="253" t="s">
        <v>238</v>
      </c>
      <c r="B9" s="253"/>
      <c r="C9" s="253"/>
      <c r="D9" s="253"/>
      <c r="E9" s="253"/>
      <c r="F9" s="253"/>
      <c r="G9" s="253"/>
      <c r="H9" s="253"/>
    </row>
    <row r="10" spans="1:11" ht="25" customHeight="1" x14ac:dyDescent="0.6">
      <c r="A10" s="67" t="s">
        <v>209</v>
      </c>
      <c r="B10" s="252"/>
      <c r="C10" s="252"/>
      <c r="D10" s="252"/>
      <c r="E10" s="252"/>
      <c r="F10" s="252"/>
      <c r="G10" s="252"/>
      <c r="H10" s="252"/>
    </row>
    <row r="11" spans="1:11" ht="25" customHeight="1" x14ac:dyDescent="0.6">
      <c r="A11" s="67" t="s">
        <v>210</v>
      </c>
      <c r="B11" s="252"/>
      <c r="C11" s="252"/>
      <c r="D11" s="252"/>
      <c r="E11" s="252"/>
      <c r="F11" s="252"/>
      <c r="G11" s="252"/>
      <c r="H11" s="252"/>
    </row>
    <row r="12" spans="1:11" ht="25" customHeight="1" x14ac:dyDescent="0.6">
      <c r="A12" s="67" t="s">
        <v>211</v>
      </c>
      <c r="B12" s="252"/>
      <c r="C12" s="252"/>
      <c r="D12" s="252"/>
      <c r="E12" s="252"/>
      <c r="F12" s="252"/>
      <c r="G12" s="252"/>
      <c r="H12" s="252"/>
    </row>
    <row r="13" spans="1:11" ht="15" customHeight="1" x14ac:dyDescent="0.55000000000000004"/>
    <row r="14" spans="1:11" ht="25" customHeight="1" x14ac:dyDescent="0.85">
      <c r="A14" s="253" t="s">
        <v>239</v>
      </c>
      <c r="B14" s="253"/>
      <c r="C14" s="253"/>
      <c r="D14" s="253"/>
      <c r="E14" s="253"/>
      <c r="F14" s="253"/>
      <c r="G14" s="253"/>
      <c r="H14" s="253"/>
    </row>
    <row r="15" spans="1:11" ht="25" customHeight="1" x14ac:dyDescent="0.6">
      <c r="A15" s="67" t="s">
        <v>209</v>
      </c>
      <c r="B15" s="252"/>
      <c r="C15" s="252"/>
      <c r="D15" s="252"/>
      <c r="E15" s="252"/>
      <c r="F15" s="252"/>
      <c r="G15" s="252"/>
      <c r="H15" s="252"/>
    </row>
    <row r="16" spans="1:11" ht="25" customHeight="1" x14ac:dyDescent="0.6">
      <c r="A16" s="67" t="s">
        <v>210</v>
      </c>
      <c r="B16" s="252"/>
      <c r="C16" s="252"/>
      <c r="D16" s="252"/>
      <c r="E16" s="252"/>
      <c r="F16" s="252"/>
      <c r="G16" s="252"/>
      <c r="H16" s="252"/>
    </row>
    <row r="17" spans="1:8" ht="25" customHeight="1" x14ac:dyDescent="0.6">
      <c r="A17" s="67" t="s">
        <v>211</v>
      </c>
      <c r="B17" s="252"/>
      <c r="C17" s="252"/>
      <c r="D17" s="252"/>
      <c r="E17" s="252"/>
      <c r="F17" s="252"/>
      <c r="G17" s="252"/>
      <c r="H17" s="252"/>
    </row>
    <row r="18" spans="1:8" ht="15" customHeight="1" x14ac:dyDescent="0.55000000000000004"/>
    <row r="19" spans="1:8" ht="25" customHeight="1" x14ac:dyDescent="0.85">
      <c r="A19" s="248" t="s">
        <v>221</v>
      </c>
      <c r="B19" s="248"/>
      <c r="C19" s="248"/>
      <c r="D19" s="248"/>
      <c r="E19" s="248"/>
      <c r="F19" s="248"/>
      <c r="G19" s="248"/>
      <c r="H19" s="248"/>
    </row>
    <row r="20" spans="1:8" ht="15" customHeight="1" x14ac:dyDescent="0.55000000000000004"/>
    <row r="21" spans="1:8" ht="25" customHeight="1" x14ac:dyDescent="0.55000000000000004">
      <c r="A21" s="247" t="s">
        <v>214</v>
      </c>
      <c r="B21" s="247"/>
      <c r="C21" s="247"/>
      <c r="D21" s="247"/>
      <c r="E21" s="247"/>
      <c r="F21" s="247"/>
      <c r="G21" s="247"/>
      <c r="H21" s="247"/>
    </row>
    <row r="22" spans="1:8" ht="25" customHeight="1" x14ac:dyDescent="0.55000000000000004">
      <c r="A22" s="247"/>
      <c r="B22" s="247"/>
      <c r="C22" s="247"/>
      <c r="D22" s="247"/>
      <c r="E22" s="247"/>
      <c r="F22" s="247"/>
      <c r="G22" s="247"/>
      <c r="H22" s="247"/>
    </row>
    <row r="23" spans="1:8" ht="25" customHeight="1" thickBot="1" x14ac:dyDescent="0.6">
      <c r="A23" s="245"/>
      <c r="B23" s="245"/>
      <c r="C23" s="245"/>
      <c r="D23" s="68"/>
      <c r="E23" s="245"/>
      <c r="F23" s="245"/>
      <c r="G23" s="245"/>
      <c r="H23" s="245"/>
    </row>
    <row r="24" spans="1:8" ht="25" customHeight="1" x14ac:dyDescent="0.55000000000000004">
      <c r="A24" s="246" t="s">
        <v>215</v>
      </c>
      <c r="B24" s="246"/>
      <c r="C24" s="246"/>
      <c r="D24" s="68"/>
      <c r="E24" s="246" t="s">
        <v>216</v>
      </c>
      <c r="F24" s="246"/>
      <c r="G24" s="246"/>
      <c r="H24" s="246"/>
    </row>
  </sheetData>
  <mergeCells count="19">
    <mergeCell ref="A19:H19"/>
    <mergeCell ref="G1:I1"/>
    <mergeCell ref="A3:H3"/>
    <mergeCell ref="A5:B5"/>
    <mergeCell ref="B6:H6"/>
    <mergeCell ref="B7:H7"/>
    <mergeCell ref="B10:H10"/>
    <mergeCell ref="B11:H11"/>
    <mergeCell ref="B12:H12"/>
    <mergeCell ref="B15:H15"/>
    <mergeCell ref="B16:H16"/>
    <mergeCell ref="B17:H17"/>
    <mergeCell ref="A9:H9"/>
    <mergeCell ref="A14:H14"/>
    <mergeCell ref="A23:C23"/>
    <mergeCell ref="E23:H23"/>
    <mergeCell ref="A24:C24"/>
    <mergeCell ref="E24:H24"/>
    <mergeCell ref="A21:H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3A3F-DB41-4613-BB6E-28D81FC24FAA}">
  <sheetPr>
    <pageSetUpPr fitToPage="1"/>
  </sheetPr>
  <dimension ref="A1:C54"/>
  <sheetViews>
    <sheetView showGridLines="0" zoomScale="160" zoomScaleNormal="160" workbookViewId="0"/>
  </sheetViews>
  <sheetFormatPr defaultColWidth="7.26171875" defaultRowHeight="14.4" x14ac:dyDescent="0.55000000000000004"/>
  <cols>
    <col min="1" max="1" width="10.5234375" customWidth="1"/>
    <col min="2" max="2" width="75.15625" customWidth="1"/>
  </cols>
  <sheetData>
    <row r="1" spans="1:3" ht="20.2" customHeight="1" thickBot="1" x14ac:dyDescent="0.65">
      <c r="A1" s="60" t="s">
        <v>1</v>
      </c>
      <c r="B1" s="61" t="s">
        <v>2</v>
      </c>
    </row>
    <row r="2" spans="1:3" ht="20.2" customHeight="1" x14ac:dyDescent="0.6">
      <c r="A2" s="62" t="s">
        <v>3</v>
      </c>
      <c r="B2" s="63" t="s">
        <v>4</v>
      </c>
      <c r="C2" s="91"/>
    </row>
    <row r="3" spans="1:3" ht="20.2" customHeight="1" x14ac:dyDescent="0.6">
      <c r="A3" s="62" t="s">
        <v>5</v>
      </c>
      <c r="B3" s="63" t="s">
        <v>6</v>
      </c>
      <c r="C3" s="91"/>
    </row>
    <row r="4" spans="1:3" ht="20.2" customHeight="1" x14ac:dyDescent="0.6">
      <c r="A4" s="62" t="s">
        <v>7</v>
      </c>
      <c r="B4" s="63" t="s">
        <v>8</v>
      </c>
      <c r="C4" s="91"/>
    </row>
    <row r="5" spans="1:3" ht="20.2" customHeight="1" x14ac:dyDescent="0.6">
      <c r="A5" s="62" t="s">
        <v>9</v>
      </c>
      <c r="B5" s="63" t="s">
        <v>10</v>
      </c>
      <c r="C5" s="91"/>
    </row>
    <row r="6" spans="1:3" ht="20.2" customHeight="1" x14ac:dyDescent="0.6">
      <c r="A6" s="62" t="s">
        <v>11</v>
      </c>
      <c r="B6" s="63" t="s">
        <v>260</v>
      </c>
      <c r="C6" s="91"/>
    </row>
    <row r="7" spans="1:3" ht="20.2" customHeight="1" x14ac:dyDescent="0.6">
      <c r="A7" s="62" t="s">
        <v>12</v>
      </c>
      <c r="B7" s="63" t="s">
        <v>14</v>
      </c>
      <c r="C7" s="91"/>
    </row>
    <row r="8" spans="1:3" ht="20.2" customHeight="1" x14ac:dyDescent="0.6">
      <c r="A8" s="62" t="s">
        <v>13</v>
      </c>
      <c r="B8" s="63" t="s">
        <v>16</v>
      </c>
      <c r="C8" s="91"/>
    </row>
    <row r="9" spans="1:3" ht="15.6" x14ac:dyDescent="0.6">
      <c r="A9" s="62" t="s">
        <v>15</v>
      </c>
      <c r="B9" s="63" t="s">
        <v>223</v>
      </c>
      <c r="C9" s="91"/>
    </row>
    <row r="10" spans="1:3" ht="20.2" customHeight="1" x14ac:dyDescent="0.6">
      <c r="A10" s="62" t="s">
        <v>17</v>
      </c>
      <c r="B10" s="63" t="s">
        <v>261</v>
      </c>
      <c r="C10" s="91"/>
    </row>
    <row r="11" spans="1:3" ht="15.6" x14ac:dyDescent="0.6">
      <c r="A11" s="91"/>
      <c r="B11" s="91"/>
      <c r="C11" s="91"/>
    </row>
    <row r="36" ht="14.5" customHeight="1" x14ac:dyDescent="0.55000000000000004"/>
    <row r="54" ht="13.9" customHeight="1" x14ac:dyDescent="0.55000000000000004"/>
  </sheetData>
  <phoneticPr fontId="14" type="noConversion"/>
  <hyperlinks>
    <hyperlink ref="B3" location="'S1'!A1" display="Summary calculations" xr:uid="{6F98D43C-2BED-4424-9B47-4CFF5D8E6E11}"/>
    <hyperlink ref="B4" location="'S2'!A1" display="Data - Consolidated domestic subsidiaries regulated by an authority other than OSFI" xr:uid="{32AC8F7B-6BC1-4D4E-A1BF-D307531A3653}"/>
    <hyperlink ref="B5" location="'S3'!A1" display="Data - Consolidated subsidiaries regulated by a foreign authority" xr:uid="{C55406CC-6BC6-4E03-A932-C55C0C79C7E0}"/>
    <hyperlink ref="B6" location="'S4'!A1" display="Data - Unconsolidated domestic and foreign subsidiaries " xr:uid="{52EA793B-D02B-4B03-A15D-34DEE6320C08}"/>
    <hyperlink ref="B7" location="'S5'!A1" display="Data - Foreign branches " xr:uid="{559E5EBD-4E8B-4DD2-B0BD-40DDA8D2D153}"/>
    <hyperlink ref="B8" location="'S6'!A1" display="Data - Parental guarantees" xr:uid="{DD4F5498-7B98-4DAE-A50D-5769C796B18A}"/>
    <hyperlink ref="B2" location="S0!A1" display="Instructions" xr:uid="{8025D126-F9EA-49BA-98BE-377811072A74}"/>
    <hyperlink ref="B10" location="'S8'!A1" display="Credit rating scales" xr:uid="{1E4E40F3-FE78-4889-A9C7-348D2563363E}"/>
    <hyperlink ref="B9" location="'S7'!A1" display="Commentary on material changes and drivers of Solo Capital" xr:uid="{65D59360-9870-497F-997E-6E743B58B63D}"/>
  </hyperlinks>
  <pageMargins left="0.23622047244094491" right="0.23622047244094491" top="0.74803149606299213" bottom="0.74803149606299213" header="0.31496062992125984" footer="0.31496062992125984"/>
  <pageSetup paperSize="5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F081-280B-4075-B226-5D98EABF9864}">
  <dimension ref="A1:E12"/>
  <sheetViews>
    <sheetView showGridLines="0" zoomScale="120" zoomScaleNormal="120" workbookViewId="0">
      <selection activeCell="B13" sqref="B13"/>
    </sheetView>
  </sheetViews>
  <sheetFormatPr defaultRowHeight="20.2" customHeight="1" x14ac:dyDescent="0.55000000000000004"/>
  <cols>
    <col min="1" max="1" width="5.5234375" customWidth="1"/>
    <col min="2" max="2" width="180.5234375" customWidth="1"/>
    <col min="3" max="5" width="12.5234375" customWidth="1"/>
    <col min="6" max="9" width="10.5234375" customWidth="1"/>
  </cols>
  <sheetData>
    <row r="1" spans="1:5" ht="27.55" customHeight="1" x14ac:dyDescent="0.55000000000000004">
      <c r="B1" s="244" t="s">
        <v>283</v>
      </c>
    </row>
    <row r="2" spans="1:5" ht="27.55" customHeight="1" x14ac:dyDescent="0.55000000000000004">
      <c r="B2" s="244"/>
    </row>
    <row r="3" spans="1:5" ht="20.2" customHeight="1" x14ac:dyDescent="0.6">
      <c r="A3" s="82"/>
      <c r="B3" s="83" t="s">
        <v>18</v>
      </c>
      <c r="C3" s="82"/>
      <c r="D3" s="82"/>
    </row>
    <row r="5" spans="1:5" ht="20.2" customHeight="1" x14ac:dyDescent="0.7">
      <c r="A5" s="56"/>
      <c r="B5" s="53" t="s">
        <v>19</v>
      </c>
      <c r="C5" s="52"/>
      <c r="D5" s="52"/>
      <c r="E5" s="52"/>
    </row>
    <row r="6" spans="1:5" ht="20.2" customHeight="1" x14ac:dyDescent="0.55000000000000004">
      <c r="A6" s="54" t="s">
        <v>20</v>
      </c>
      <c r="B6" s="51" t="s">
        <v>222</v>
      </c>
      <c r="C6" s="30"/>
      <c r="D6" s="30"/>
      <c r="E6" s="30"/>
    </row>
    <row r="7" spans="1:5" ht="30" customHeight="1" x14ac:dyDescent="0.55000000000000004">
      <c r="A7" s="54">
        <v>2</v>
      </c>
      <c r="B7" s="50" t="s">
        <v>237</v>
      </c>
      <c r="C7" s="30"/>
      <c r="D7" s="30"/>
      <c r="E7" s="30"/>
    </row>
    <row r="8" spans="1:5" ht="20.2" customHeight="1" x14ac:dyDescent="0.55000000000000004">
      <c r="A8" s="54">
        <v>3</v>
      </c>
      <c r="B8" s="85" t="s">
        <v>268</v>
      </c>
      <c r="C8" s="31"/>
      <c r="D8" s="31"/>
      <c r="E8" s="31"/>
    </row>
    <row r="9" spans="1:5" ht="20.2" customHeight="1" x14ac:dyDescent="0.55000000000000004">
      <c r="A9" s="54">
        <v>5</v>
      </c>
      <c r="B9" s="50" t="s">
        <v>21</v>
      </c>
      <c r="C9" s="32"/>
      <c r="D9" s="32"/>
      <c r="E9" s="32"/>
    </row>
    <row r="10" spans="1:5" ht="20.2" customHeight="1" x14ac:dyDescent="0.55000000000000004">
      <c r="A10" s="54">
        <v>6</v>
      </c>
      <c r="B10" s="50" t="s">
        <v>22</v>
      </c>
      <c r="C10" s="32"/>
      <c r="D10" s="32"/>
      <c r="E10" s="32"/>
    </row>
    <row r="11" spans="1:5" ht="20.2" customHeight="1" x14ac:dyDescent="0.55000000000000004">
      <c r="A11" s="55"/>
      <c r="B11" s="20"/>
      <c r="C11" s="19"/>
      <c r="D11" s="19"/>
      <c r="E11" s="19"/>
    </row>
    <row r="12" spans="1:5" ht="20.2" customHeight="1" x14ac:dyDescent="0.55000000000000004">
      <c r="B12" s="21"/>
    </row>
  </sheetData>
  <hyperlinks>
    <hyperlink ref="B3" location="'Schedule Listing'!A1" display="Return to Schedule Listing" xr:uid="{A446B87C-9B0A-4340-B052-04E94650FBCD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  <oddFooter>&amp;L&amp;1#&amp;"Calibri"&amp;10&amp;K000000Internal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7F9E-18BA-4F0C-8FD1-B7FA75F2115A}">
  <sheetPr>
    <pageSetUpPr fitToPage="1"/>
  </sheetPr>
  <dimension ref="A1:I49"/>
  <sheetViews>
    <sheetView showGridLines="0" zoomScaleNormal="100" workbookViewId="0">
      <pane xSplit="3" ySplit="3" topLeftCell="D19" activePane="bottomRight" state="frozen"/>
      <selection activeCell="K8" sqref="K8"/>
      <selection pane="topRight" activeCell="K8" sqref="K8"/>
      <selection pane="bottomLeft" activeCell="K8" sqref="K8"/>
      <selection pane="bottomRight" activeCell="B1" sqref="B1:C1"/>
    </sheetView>
  </sheetViews>
  <sheetFormatPr defaultColWidth="7.26171875" defaultRowHeight="14.4" x14ac:dyDescent="0.55000000000000004"/>
  <cols>
    <col min="1" max="1" width="4.47265625" style="75" customWidth="1"/>
    <col min="2" max="2" width="16" style="1" customWidth="1"/>
    <col min="3" max="3" width="68.26171875" style="1" customWidth="1"/>
    <col min="4" max="4" width="12.15625" style="1" customWidth="1"/>
    <col min="5" max="5" width="15" style="1" customWidth="1"/>
    <col min="6" max="9" width="16.734375" style="1" customWidth="1"/>
    <col min="10" max="16384" width="7.26171875" style="1"/>
  </cols>
  <sheetData>
    <row r="1" spans="1:9" ht="20.2" customHeight="1" x14ac:dyDescent="0.6">
      <c r="B1" s="274" t="s">
        <v>18</v>
      </c>
      <c r="C1" s="274"/>
    </row>
    <row r="2" spans="1:9" ht="20.2" customHeight="1" x14ac:dyDescent="0.7">
      <c r="B2" s="275" t="s">
        <v>23</v>
      </c>
      <c r="C2" s="275"/>
    </row>
    <row r="3" spans="1:9" s="3" customFormat="1" ht="43.2" x14ac:dyDescent="0.55000000000000004">
      <c r="A3" s="76"/>
      <c r="B3" s="276"/>
      <c r="C3" s="277"/>
      <c r="D3" s="26" t="s">
        <v>24</v>
      </c>
      <c r="E3" s="48" t="s">
        <v>241</v>
      </c>
      <c r="F3" s="48" t="s">
        <v>25</v>
      </c>
      <c r="G3" s="48" t="s">
        <v>26</v>
      </c>
      <c r="H3" s="49" t="s">
        <v>229</v>
      </c>
      <c r="I3" s="49" t="s">
        <v>27</v>
      </c>
    </row>
    <row r="4" spans="1:9" s="3" customFormat="1" ht="20.2" customHeight="1" x14ac:dyDescent="0.55000000000000004">
      <c r="A4" s="76" t="s">
        <v>28</v>
      </c>
      <c r="B4" s="278" t="s">
        <v>29</v>
      </c>
      <c r="C4" s="279"/>
      <c r="D4" s="38"/>
      <c r="E4" s="38"/>
      <c r="F4" s="38"/>
      <c r="G4" s="38"/>
      <c r="H4" s="38"/>
      <c r="I4" s="34"/>
    </row>
    <row r="5" spans="1:9" ht="20.2" customHeight="1" x14ac:dyDescent="0.55000000000000004">
      <c r="A5" s="75" t="s">
        <v>30</v>
      </c>
      <c r="B5" s="254" t="s">
        <v>31</v>
      </c>
      <c r="C5" s="271"/>
      <c r="D5" s="100"/>
      <c r="E5" s="10"/>
      <c r="F5" s="10"/>
      <c r="G5" s="10"/>
      <c r="H5" s="10"/>
      <c r="I5" s="12"/>
    </row>
    <row r="6" spans="1:9" ht="20.2" customHeight="1" x14ac:dyDescent="0.55000000000000004">
      <c r="B6" s="13"/>
      <c r="C6" s="5"/>
      <c r="D6" s="7"/>
      <c r="E6" s="7"/>
      <c r="F6" s="7"/>
      <c r="G6" s="7"/>
      <c r="H6" s="7"/>
      <c r="I6" s="7"/>
    </row>
    <row r="7" spans="1:9" ht="20.2" customHeight="1" x14ac:dyDescent="0.55000000000000004">
      <c r="A7" s="75" t="s">
        <v>32</v>
      </c>
      <c r="B7" s="272" t="s">
        <v>33</v>
      </c>
      <c r="C7" s="273"/>
      <c r="D7" s="23"/>
      <c r="E7" s="23"/>
      <c r="F7" s="23"/>
      <c r="G7" s="23"/>
      <c r="H7" s="23"/>
      <c r="I7" s="24"/>
    </row>
    <row r="8" spans="1:9" ht="20.2" customHeight="1" x14ac:dyDescent="0.55000000000000004">
      <c r="A8" s="75" t="s">
        <v>34</v>
      </c>
      <c r="B8" s="268" t="s">
        <v>217</v>
      </c>
      <c r="C8" s="269"/>
      <c r="D8" s="100"/>
      <c r="E8" s="4"/>
      <c r="F8" s="4"/>
      <c r="G8" s="4"/>
      <c r="H8" s="4"/>
      <c r="I8" s="4"/>
    </row>
    <row r="9" spans="1:9" ht="20.2" customHeight="1" x14ac:dyDescent="0.55000000000000004">
      <c r="A9" s="75" t="s">
        <v>35</v>
      </c>
      <c r="B9" s="270" t="s">
        <v>36</v>
      </c>
      <c r="C9" s="269"/>
      <c r="D9" s="4">
        <f>SUM(G9, I9)</f>
        <v>0</v>
      </c>
      <c r="E9" s="4"/>
      <c r="F9" s="4"/>
      <c r="G9" s="4">
        <f>'S3'!D9</f>
        <v>0</v>
      </c>
      <c r="H9" s="4"/>
      <c r="I9" s="4">
        <f>'S5'!D14</f>
        <v>0</v>
      </c>
    </row>
    <row r="10" spans="1:9" ht="20.2" customHeight="1" x14ac:dyDescent="0.55000000000000004">
      <c r="A10" s="75" t="s">
        <v>37</v>
      </c>
      <c r="B10" s="268" t="s">
        <v>218</v>
      </c>
      <c r="C10" s="269"/>
      <c r="D10" s="100"/>
      <c r="E10" s="4"/>
      <c r="F10" s="4"/>
      <c r="G10" s="4"/>
      <c r="H10" s="4"/>
      <c r="I10" s="4"/>
    </row>
    <row r="11" spans="1:9" ht="20.2" customHeight="1" x14ac:dyDescent="0.55000000000000004">
      <c r="A11" s="75" t="s">
        <v>38</v>
      </c>
      <c r="B11" s="270" t="s">
        <v>39</v>
      </c>
      <c r="C11" s="269"/>
      <c r="D11" s="4">
        <f>SUM(G11, I11)</f>
        <v>0</v>
      </c>
      <c r="E11" s="4"/>
      <c r="F11" s="4"/>
      <c r="G11" s="4">
        <f>'S3'!D10</f>
        <v>0</v>
      </c>
      <c r="H11" s="47"/>
      <c r="I11" s="4">
        <f>'S5'!D15</f>
        <v>0</v>
      </c>
    </row>
    <row r="12" spans="1:9" ht="20.2" customHeight="1" x14ac:dyDescent="0.55000000000000004">
      <c r="A12" s="75" t="s">
        <v>40</v>
      </c>
      <c r="B12" s="254" t="s">
        <v>41</v>
      </c>
      <c r="C12" s="271"/>
      <c r="D12" s="4">
        <f>SUM(D8, -D9, D10, -D11)</f>
        <v>0</v>
      </c>
      <c r="E12" s="4"/>
      <c r="F12" s="4"/>
      <c r="G12" s="4"/>
      <c r="H12" s="4"/>
      <c r="I12" s="4"/>
    </row>
    <row r="13" spans="1:9" ht="20.2" customHeight="1" x14ac:dyDescent="0.55000000000000004">
      <c r="B13" s="14"/>
      <c r="C13" s="15"/>
      <c r="D13" s="10"/>
      <c r="E13" s="10"/>
      <c r="F13" s="10"/>
      <c r="G13" s="10"/>
      <c r="H13" s="7"/>
      <c r="I13" s="10"/>
    </row>
    <row r="14" spans="1:9" ht="20.2" customHeight="1" x14ac:dyDescent="0.55000000000000004">
      <c r="A14" s="75" t="s">
        <v>42</v>
      </c>
      <c r="B14" s="272" t="s">
        <v>43</v>
      </c>
      <c r="C14" s="273"/>
      <c r="D14" s="23"/>
      <c r="E14" s="23"/>
      <c r="F14" s="23"/>
      <c r="G14" s="23"/>
      <c r="H14" s="23"/>
      <c r="I14" s="24"/>
    </row>
    <row r="15" spans="1:9" ht="20.2" customHeight="1" x14ac:dyDescent="0.55000000000000004">
      <c r="A15" s="75" t="s">
        <v>44</v>
      </c>
      <c r="B15" s="254" t="s">
        <v>234</v>
      </c>
      <c r="C15" s="265"/>
      <c r="D15" s="4">
        <f>SUM(I15)</f>
        <v>0</v>
      </c>
      <c r="E15" s="6"/>
      <c r="F15" s="4"/>
      <c r="G15" s="4"/>
      <c r="H15" s="4"/>
      <c r="I15" s="4">
        <f>'S5'!D11</f>
        <v>0</v>
      </c>
    </row>
    <row r="16" spans="1:9" ht="20.2" customHeight="1" x14ac:dyDescent="0.55000000000000004">
      <c r="B16" s="42"/>
      <c r="C16" s="39"/>
      <c r="D16" s="7"/>
      <c r="E16" s="7"/>
      <c r="F16" s="7"/>
      <c r="G16" s="7"/>
      <c r="H16" s="7"/>
      <c r="I16" s="7"/>
    </row>
    <row r="17" spans="1:9" ht="20.2" customHeight="1" x14ac:dyDescent="0.55000000000000004">
      <c r="A17" s="77" t="s">
        <v>47</v>
      </c>
      <c r="B17" s="272" t="s">
        <v>48</v>
      </c>
      <c r="C17" s="273"/>
      <c r="D17" s="23"/>
      <c r="E17" s="23"/>
      <c r="F17" s="23"/>
      <c r="G17" s="23"/>
      <c r="H17" s="23"/>
      <c r="I17" s="24"/>
    </row>
    <row r="18" spans="1:9" ht="20.2" customHeight="1" x14ac:dyDescent="0.55000000000000004">
      <c r="A18" s="75" t="s">
        <v>49</v>
      </c>
      <c r="B18" s="270" t="s">
        <v>50</v>
      </c>
      <c r="C18" s="269"/>
      <c r="D18" s="17">
        <f>SUM(F18:H18)</f>
        <v>0</v>
      </c>
      <c r="E18" s="17"/>
      <c r="F18" s="17">
        <f>'S2'!D9</f>
        <v>0</v>
      </c>
      <c r="G18" s="17">
        <f>'S3'!D11</f>
        <v>0</v>
      </c>
      <c r="H18" s="17">
        <f>'S4'!E12</f>
        <v>0</v>
      </c>
      <c r="I18" s="17"/>
    </row>
    <row r="19" spans="1:9" ht="20.2" customHeight="1" x14ac:dyDescent="0.55000000000000004">
      <c r="A19" s="75" t="s">
        <v>51</v>
      </c>
      <c r="B19" s="258" t="s">
        <v>253</v>
      </c>
      <c r="C19" s="259"/>
      <c r="D19" s="17">
        <f>SUM(F19:H19)</f>
        <v>0</v>
      </c>
      <c r="E19" s="9"/>
      <c r="F19" s="17">
        <f>'S2'!D10</f>
        <v>0</v>
      </c>
      <c r="G19" s="17">
        <f>'S3'!D12</f>
        <v>0</v>
      </c>
      <c r="H19" s="17">
        <f>'S4'!E13</f>
        <v>0</v>
      </c>
      <c r="I19" s="17"/>
    </row>
    <row r="20" spans="1:9" ht="20.2" customHeight="1" x14ac:dyDescent="0.55000000000000004">
      <c r="A20" s="75" t="s">
        <v>52</v>
      </c>
      <c r="B20" s="258" t="s">
        <v>231</v>
      </c>
      <c r="C20" s="259"/>
      <c r="D20" s="4">
        <f>SUM(H20)</f>
        <v>0</v>
      </c>
      <c r="E20" s="6"/>
      <c r="F20" s="4"/>
      <c r="G20" s="4"/>
      <c r="H20" s="10">
        <f>'S4'!E14</f>
        <v>0</v>
      </c>
      <c r="I20" s="4"/>
    </row>
    <row r="21" spans="1:9" ht="20.2" customHeight="1" x14ac:dyDescent="0.55000000000000004">
      <c r="A21" s="75" t="s">
        <v>53</v>
      </c>
      <c r="B21" s="258" t="s">
        <v>259</v>
      </c>
      <c r="C21" s="259"/>
      <c r="D21" s="4">
        <f>SUM(E21)</f>
        <v>0</v>
      </c>
      <c r="E21" s="4">
        <f>SUM('S4'!E8)</f>
        <v>0</v>
      </c>
      <c r="F21" s="4"/>
      <c r="G21" s="4"/>
      <c r="H21" s="4"/>
      <c r="I21" s="4"/>
    </row>
    <row r="22" spans="1:9" ht="20.2" customHeight="1" x14ac:dyDescent="0.55000000000000004">
      <c r="A22" s="75" t="s">
        <v>54</v>
      </c>
      <c r="B22" s="254" t="s">
        <v>55</v>
      </c>
      <c r="C22" s="260"/>
      <c r="D22" s="4" cm="1">
        <f t="array" ref="D22">SUM(D18:D20, - D21:D21)</f>
        <v>0</v>
      </c>
      <c r="E22" s="4">
        <f>SUM(E21)</f>
        <v>0</v>
      </c>
      <c r="F22" s="4">
        <f>SUM(F18:F19)</f>
        <v>0</v>
      </c>
      <c r="G22" s="4">
        <f>SUM(G18:G19)</f>
        <v>0</v>
      </c>
      <c r="H22" s="4">
        <f>SUM(H18,H19, H20)</f>
        <v>0</v>
      </c>
      <c r="I22" s="4"/>
    </row>
    <row r="23" spans="1:9" ht="20.2" customHeight="1" x14ac:dyDescent="0.55000000000000004">
      <c r="B23" s="36"/>
      <c r="C23" s="37"/>
      <c r="D23" s="7"/>
      <c r="E23" s="7"/>
      <c r="F23" s="11"/>
      <c r="G23" s="11"/>
      <c r="H23" s="11"/>
      <c r="I23" s="11"/>
    </row>
    <row r="24" spans="1:9" ht="20.2" customHeight="1" x14ac:dyDescent="0.55000000000000004">
      <c r="A24" s="75" t="s">
        <v>56</v>
      </c>
      <c r="B24" s="256" t="s">
        <v>57</v>
      </c>
      <c r="C24" s="257"/>
      <c r="D24" s="46"/>
      <c r="E24" s="23"/>
      <c r="F24" s="23"/>
      <c r="G24" s="23"/>
      <c r="H24" s="23"/>
      <c r="I24" s="24"/>
    </row>
    <row r="25" spans="1:9" ht="20.2" customHeight="1" x14ac:dyDescent="0.55000000000000004">
      <c r="A25" s="75" t="s">
        <v>58</v>
      </c>
      <c r="B25" s="254" t="s">
        <v>59</v>
      </c>
      <c r="C25" s="265"/>
      <c r="D25" s="4">
        <f>SUM(D5, D8, D10)</f>
        <v>0</v>
      </c>
      <c r="E25" s="10"/>
      <c r="F25" s="10"/>
      <c r="G25" s="10"/>
      <c r="H25" s="10"/>
      <c r="I25" s="12"/>
    </row>
    <row r="26" spans="1:9" ht="20.2" customHeight="1" x14ac:dyDescent="0.55000000000000004">
      <c r="A26" s="75" t="s">
        <v>60</v>
      </c>
      <c r="B26" s="254" t="s">
        <v>61</v>
      </c>
      <c r="C26" s="261"/>
      <c r="D26" s="4">
        <f xml:space="preserve"> D5 + D12 - D15 - D22</f>
        <v>0</v>
      </c>
      <c r="E26" s="10"/>
      <c r="F26" s="10"/>
      <c r="G26" s="10"/>
      <c r="H26" s="10"/>
      <c r="I26" s="12"/>
    </row>
    <row r="27" spans="1:9" ht="20.2" customHeight="1" x14ac:dyDescent="0.55000000000000004">
      <c r="B27" s="262"/>
      <c r="C27" s="262"/>
      <c r="D27" s="7"/>
      <c r="E27" s="7"/>
      <c r="F27" s="7"/>
      <c r="G27" s="7"/>
      <c r="H27" s="7"/>
      <c r="I27" s="7"/>
    </row>
    <row r="28" spans="1:9" ht="20.2" customHeight="1" x14ac:dyDescent="0.55000000000000004">
      <c r="A28" s="75" t="s">
        <v>62</v>
      </c>
      <c r="B28" s="257" t="s">
        <v>63</v>
      </c>
      <c r="C28" s="257"/>
      <c r="D28" s="46"/>
      <c r="E28" s="23"/>
      <c r="F28" s="23"/>
      <c r="G28" s="23"/>
      <c r="H28" s="23"/>
      <c r="I28" s="24"/>
    </row>
    <row r="29" spans="1:9" ht="20.2" customHeight="1" x14ac:dyDescent="0.55000000000000004">
      <c r="A29" s="75" t="s">
        <v>64</v>
      </c>
      <c r="B29" s="264" t="s">
        <v>219</v>
      </c>
      <c r="C29" s="265"/>
      <c r="D29" s="100"/>
      <c r="E29" s="10"/>
      <c r="F29" s="10"/>
      <c r="G29" s="10"/>
      <c r="H29" s="10"/>
      <c r="I29" s="12"/>
    </row>
    <row r="30" spans="1:9" ht="20.2" customHeight="1" x14ac:dyDescent="0.55000000000000004">
      <c r="A30" s="75" t="s">
        <v>65</v>
      </c>
      <c r="B30" s="254" t="s">
        <v>256</v>
      </c>
      <c r="C30" s="265"/>
      <c r="D30" s="100"/>
      <c r="E30" s="10"/>
      <c r="F30" s="10"/>
      <c r="G30" s="10"/>
      <c r="H30" s="10"/>
      <c r="I30" s="12"/>
    </row>
    <row r="31" spans="1:9" ht="20.2" customHeight="1" x14ac:dyDescent="0.55000000000000004">
      <c r="A31" s="75" t="s">
        <v>66</v>
      </c>
      <c r="B31" s="258" t="s">
        <v>257</v>
      </c>
      <c r="C31" s="259"/>
      <c r="D31" s="6">
        <f>SUM(G31)</f>
        <v>0</v>
      </c>
      <c r="E31" s="6"/>
      <c r="F31" s="8"/>
      <c r="G31" s="8">
        <f xml:space="preserve"> _rwFNORS * ('S3'!D19 + 'S3'!D20)</f>
        <v>0</v>
      </c>
      <c r="H31" s="4"/>
      <c r="I31" s="4"/>
    </row>
    <row r="32" spans="1:9" ht="20.2" customHeight="1" x14ac:dyDescent="0.55000000000000004">
      <c r="A32" s="75" t="s">
        <v>67</v>
      </c>
      <c r="B32" s="258" t="s">
        <v>258</v>
      </c>
      <c r="C32" s="259"/>
      <c r="D32" s="6">
        <f>SUM(E32)</f>
        <v>0</v>
      </c>
      <c r="E32" s="4">
        <f xml:space="preserve"> _rwFNORS * 'S4'!E8</f>
        <v>0</v>
      </c>
      <c r="F32" s="6"/>
      <c r="G32" s="6"/>
      <c r="H32" s="4"/>
      <c r="I32" s="4"/>
    </row>
    <row r="33" spans="1:9" ht="20.2" customHeight="1" x14ac:dyDescent="0.55000000000000004">
      <c r="A33" s="78" t="s">
        <v>68</v>
      </c>
      <c r="B33" s="258" t="s">
        <v>250</v>
      </c>
      <c r="C33" s="259"/>
      <c r="D33" s="6">
        <f>SUM(I33)</f>
        <v>0</v>
      </c>
      <c r="E33" s="6"/>
      <c r="F33" s="6"/>
      <c r="G33" s="6"/>
      <c r="H33" s="4"/>
      <c r="I33" s="4">
        <f xml:space="preserve"> _rwFBRN * 'S5'!D26</f>
        <v>0</v>
      </c>
    </row>
    <row r="34" spans="1:9" ht="20.2" customHeight="1" x14ac:dyDescent="0.55000000000000004">
      <c r="A34" s="75" t="s">
        <v>70</v>
      </c>
      <c r="B34" s="258" t="s">
        <v>69</v>
      </c>
      <c r="C34" s="259"/>
      <c r="D34" s="6">
        <f>SUM(G34, I34,E34)</f>
        <v>0</v>
      </c>
      <c r="E34" s="6">
        <f>'S6'!J46</f>
        <v>0</v>
      </c>
      <c r="F34" s="8"/>
      <c r="G34" s="8">
        <f>'S6'!J47</f>
        <v>0</v>
      </c>
      <c r="H34" s="4"/>
      <c r="I34" s="4">
        <f>'S6'!J48</f>
        <v>0</v>
      </c>
    </row>
    <row r="35" spans="1:9" ht="20.2" customHeight="1" x14ac:dyDescent="0.55000000000000004">
      <c r="A35" s="75" t="s">
        <v>72</v>
      </c>
      <c r="B35" s="258" t="s">
        <v>71</v>
      </c>
      <c r="C35" s="259"/>
      <c r="D35" s="6">
        <f>SUM(G35, I35,E35)</f>
        <v>0</v>
      </c>
      <c r="E35" s="6">
        <f>'S6'!M22</f>
        <v>0</v>
      </c>
      <c r="F35" s="4"/>
      <c r="G35" s="4">
        <f>'S6'!M23</f>
        <v>0</v>
      </c>
      <c r="H35" s="4"/>
      <c r="I35" s="4">
        <f>'S6'!M24</f>
        <v>0</v>
      </c>
    </row>
    <row r="36" spans="1:9" ht="20.2" customHeight="1" x14ac:dyDescent="0.55000000000000004">
      <c r="A36" s="75" t="s">
        <v>74</v>
      </c>
      <c r="B36" s="266" t="s">
        <v>73</v>
      </c>
      <c r="C36" s="267"/>
      <c r="D36" s="84">
        <f>SUM(D31:D35)</f>
        <v>0</v>
      </c>
      <c r="E36" s="16">
        <f>SUM(E32,E35,E34)</f>
        <v>0</v>
      </c>
      <c r="F36" s="16"/>
      <c r="G36" s="16">
        <f>SUM(G31, G34:G35)</f>
        <v>0</v>
      </c>
      <c r="H36" s="4"/>
      <c r="I36" s="16">
        <f>SUM(I33:I35)</f>
        <v>0</v>
      </c>
    </row>
    <row r="37" spans="1:9" ht="20.2" customHeight="1" x14ac:dyDescent="0.55000000000000004">
      <c r="A37" s="75" t="s">
        <v>228</v>
      </c>
      <c r="B37" s="263" t="s">
        <v>75</v>
      </c>
      <c r="C37" s="263"/>
      <c r="D37" s="16">
        <f xml:space="preserve"> SUM(D30, D36)</f>
        <v>0</v>
      </c>
      <c r="E37" s="4"/>
      <c r="F37" s="4"/>
      <c r="G37" s="4"/>
      <c r="H37" s="4"/>
      <c r="I37" s="4"/>
    </row>
    <row r="38" spans="1:9" ht="20.2" customHeight="1" x14ac:dyDescent="0.55000000000000004"/>
    <row r="39" spans="1:9" ht="20.2" customHeight="1" x14ac:dyDescent="0.55000000000000004">
      <c r="A39" s="75" t="s">
        <v>76</v>
      </c>
      <c r="B39" s="256" t="s">
        <v>77</v>
      </c>
      <c r="C39" s="257"/>
      <c r="D39" s="40"/>
      <c r="E39" s="40"/>
      <c r="F39" s="40"/>
      <c r="G39" s="40"/>
      <c r="H39" s="40"/>
      <c r="I39" s="41"/>
    </row>
    <row r="40" spans="1:9" ht="20.2" customHeight="1" x14ac:dyDescent="0.55000000000000004">
      <c r="A40" s="75" t="s">
        <v>78</v>
      </c>
      <c r="B40" s="254" t="s">
        <v>79</v>
      </c>
      <c r="C40" s="255"/>
      <c r="D40" s="35" t="str">
        <f>IF(D29 &lt;&gt; 0, D25 / D29, "")</f>
        <v/>
      </c>
      <c r="E40" s="69"/>
      <c r="F40" s="69"/>
      <c r="G40" s="69"/>
      <c r="H40" s="69"/>
      <c r="I40" s="70"/>
    </row>
    <row r="41" spans="1:9" ht="20.2" customHeight="1" x14ac:dyDescent="0.55000000000000004">
      <c r="A41" s="75" t="s">
        <v>80</v>
      </c>
      <c r="B41" s="254" t="s">
        <v>81</v>
      </c>
      <c r="C41" s="255"/>
      <c r="D41" s="35" t="str">
        <f>IF(D37 &lt;&gt; 0, D26 / D37, "")</f>
        <v/>
      </c>
      <c r="E41" s="71"/>
      <c r="F41" s="71"/>
      <c r="G41" s="71"/>
      <c r="H41" s="71"/>
      <c r="I41" s="72"/>
    </row>
    <row r="42" spans="1:9" ht="20.2" customHeight="1" x14ac:dyDescent="0.55000000000000004">
      <c r="A42" s="75" t="s">
        <v>82</v>
      </c>
      <c r="B42" s="254" t="s">
        <v>269</v>
      </c>
      <c r="C42" s="255"/>
      <c r="D42" s="35">
        <v>1</v>
      </c>
      <c r="E42" s="71"/>
      <c r="F42" s="71"/>
      <c r="G42" s="71"/>
      <c r="H42" s="71"/>
      <c r="I42" s="72"/>
    </row>
    <row r="43" spans="1:9" ht="20.2" customHeight="1" x14ac:dyDescent="0.55000000000000004">
      <c r="A43" s="75" t="s">
        <v>83</v>
      </c>
      <c r="B43" s="254" t="s">
        <v>271</v>
      </c>
      <c r="C43" s="255"/>
      <c r="D43" s="92" t="str">
        <f xml:space="preserve"> IF(ISNUMBER(D41), D41 - D42, "")</f>
        <v/>
      </c>
      <c r="E43" s="71"/>
      <c r="F43" s="71"/>
      <c r="G43" s="71"/>
      <c r="H43" s="71"/>
      <c r="I43" s="72"/>
    </row>
    <row r="44" spans="1:9" ht="20.2" customHeight="1" x14ac:dyDescent="0.55000000000000004">
      <c r="A44" s="75" t="s">
        <v>84</v>
      </c>
      <c r="B44" s="254" t="s">
        <v>270</v>
      </c>
      <c r="C44" s="255"/>
      <c r="D44" s="93">
        <f xml:space="preserve"> D26 - D37</f>
        <v>0</v>
      </c>
      <c r="E44" s="73"/>
      <c r="F44" s="73"/>
      <c r="G44" s="73"/>
      <c r="H44" s="73"/>
      <c r="I44" s="74"/>
    </row>
    <row r="45" spans="1:9" ht="20.2" customHeight="1" x14ac:dyDescent="0.55000000000000004"/>
    <row r="46" spans="1:9" ht="20.2" customHeight="1" x14ac:dyDescent="0.55000000000000004"/>
    <row r="47" spans="1:9" ht="20.2" customHeight="1" x14ac:dyDescent="0.55000000000000004">
      <c r="D47" s="86"/>
      <c r="E47" s="86"/>
    </row>
    <row r="48" spans="1:9" ht="20.2" customHeight="1" x14ac:dyDescent="0.55000000000000004">
      <c r="D48" s="86"/>
    </row>
    <row r="49" ht="20.2" customHeight="1" x14ac:dyDescent="0.55000000000000004"/>
  </sheetData>
  <sheetProtection algorithmName="SHA-512" hashValue="MGnCjqzyPmBbZYP4WtooXdjR1RChbGoVu9daggWGv05ZhVgaoH/tWKoqMmkz7EA8wjaaROmBnCd6vAkU47FXGA==" saltValue="u14PjIY4qK+lbK1untDCmA==" spinCount="100000" sheet="1" formatCells="0" formatColumns="0" formatRows="0" insertColumns="0" insertRows="0" insertHyperlinks="0" deleteColumns="0" deleteRows="0" sort="0" autoFilter="0" pivotTables="0"/>
  <mergeCells count="39">
    <mergeCell ref="B1:C1"/>
    <mergeCell ref="B2:C2"/>
    <mergeCell ref="B3:C3"/>
    <mergeCell ref="B7:C7"/>
    <mergeCell ref="B9:C9"/>
    <mergeCell ref="B4:C4"/>
    <mergeCell ref="B5:C5"/>
    <mergeCell ref="B8:C8"/>
    <mergeCell ref="B10:C10"/>
    <mergeCell ref="B11:C11"/>
    <mergeCell ref="B25:C25"/>
    <mergeCell ref="B18:C18"/>
    <mergeCell ref="B20:C20"/>
    <mergeCell ref="B21:C21"/>
    <mergeCell ref="B19:C19"/>
    <mergeCell ref="B24:C24"/>
    <mergeCell ref="B12:C12"/>
    <mergeCell ref="B15:C15"/>
    <mergeCell ref="B14:C14"/>
    <mergeCell ref="B17:C17"/>
    <mergeCell ref="B39:C39"/>
    <mergeCell ref="B35:C35"/>
    <mergeCell ref="B34:C34"/>
    <mergeCell ref="B22:C22"/>
    <mergeCell ref="B26:C26"/>
    <mergeCell ref="B27:C27"/>
    <mergeCell ref="B28:C28"/>
    <mergeCell ref="B37:C37"/>
    <mergeCell ref="B29:C29"/>
    <mergeCell ref="B30:C30"/>
    <mergeCell ref="B36:C36"/>
    <mergeCell ref="B31:C31"/>
    <mergeCell ref="B32:C32"/>
    <mergeCell ref="B33:C33"/>
    <mergeCell ref="B42:C42"/>
    <mergeCell ref="B43:C43"/>
    <mergeCell ref="B44:C44"/>
    <mergeCell ref="B40:C40"/>
    <mergeCell ref="B41:C41"/>
  </mergeCells>
  <phoneticPr fontId="14" type="noConversion"/>
  <hyperlinks>
    <hyperlink ref="B1:C1" location="'Schedule Listing'!A1" display="Return to Schedule Listing" xr:uid="{1001A09E-9A4B-41EC-8A32-1460CA95E484}"/>
  </hyperlinks>
  <pageMargins left="0.23622047244094491" right="0.23622047244094491" top="0.74803149606299213" bottom="0.74803149606299213" header="0.31496062992125984" footer="0.31496062992125984"/>
  <pageSetup paperSize="5" scale="54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6830-7E5A-437E-BE9B-60414750CD79}">
  <sheetPr>
    <pageSetUpPr fitToPage="1"/>
  </sheetPr>
  <dimension ref="A1:N12"/>
  <sheetViews>
    <sheetView showGridLines="0" zoomScale="63" zoomScaleNormal="115" workbookViewId="0">
      <pane xSplit="4" ySplit="6" topLeftCell="E7" activePane="bottomRight" state="frozen"/>
      <selection activeCell="K8" sqref="K8"/>
      <selection pane="topRight" activeCell="K8" sqref="K8"/>
      <selection pane="bottomLeft" activeCell="K8" sqref="K8"/>
      <selection pane="bottomRight" activeCell="B1" sqref="B1:C1"/>
    </sheetView>
  </sheetViews>
  <sheetFormatPr defaultColWidth="7.26171875" defaultRowHeight="14.4" x14ac:dyDescent="0.55000000000000004"/>
  <cols>
    <col min="1" max="1" width="5.5234375" style="118" customWidth="1"/>
    <col min="2" max="2" width="75.5234375" style="136" customWidth="1"/>
    <col min="3" max="3" width="20" style="136" customWidth="1"/>
    <col min="4" max="4" width="13.15625" style="101" customWidth="1"/>
    <col min="5" max="14" width="16.734375" style="101" customWidth="1"/>
    <col min="15" max="16384" width="7.26171875" style="101"/>
  </cols>
  <sheetData>
    <row r="1" spans="1:14" ht="20.2" customHeight="1" x14ac:dyDescent="0.6">
      <c r="B1" s="280" t="s">
        <v>18</v>
      </c>
      <c r="C1" s="280"/>
    </row>
    <row r="2" spans="1:14" ht="20.2" customHeight="1" x14ac:dyDescent="0.7">
      <c r="B2" s="119" t="s">
        <v>85</v>
      </c>
      <c r="C2" s="120"/>
    </row>
    <row r="3" spans="1:14" ht="20.2" customHeight="1" x14ac:dyDescent="0.55000000000000004">
      <c r="B3" s="121"/>
      <c r="C3" s="122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s="106" customFormat="1" ht="61.5" customHeight="1" x14ac:dyDescent="0.55000000000000004">
      <c r="A4" s="123"/>
      <c r="B4" s="124"/>
      <c r="C4" s="125" t="s">
        <v>86</v>
      </c>
      <c r="D4" s="104" t="s">
        <v>24</v>
      </c>
      <c r="E4" s="105" t="s">
        <v>87</v>
      </c>
      <c r="F4" s="105" t="s">
        <v>87</v>
      </c>
      <c r="G4" s="105" t="s">
        <v>87</v>
      </c>
      <c r="H4" s="105" t="s">
        <v>87</v>
      </c>
      <c r="I4" s="105" t="s">
        <v>87</v>
      </c>
      <c r="J4" s="105" t="s">
        <v>87</v>
      </c>
      <c r="K4" s="105" t="s">
        <v>87</v>
      </c>
      <c r="L4" s="105" t="s">
        <v>87</v>
      </c>
      <c r="M4" s="105" t="s">
        <v>87</v>
      </c>
      <c r="N4" s="105" t="s">
        <v>87</v>
      </c>
    </row>
    <row r="5" spans="1:14" s="106" customFormat="1" ht="44.25" customHeight="1" x14ac:dyDescent="0.55000000000000004">
      <c r="A5" s="123"/>
      <c r="B5" s="126" t="s">
        <v>88</v>
      </c>
      <c r="C5" s="127"/>
      <c r="D5" s="104"/>
      <c r="E5" s="107" t="s">
        <v>89</v>
      </c>
      <c r="F5" s="107" t="s">
        <v>89</v>
      </c>
      <c r="G5" s="107" t="s">
        <v>89</v>
      </c>
      <c r="H5" s="107" t="s">
        <v>89</v>
      </c>
      <c r="I5" s="107" t="s">
        <v>89</v>
      </c>
      <c r="J5" s="107" t="s">
        <v>89</v>
      </c>
      <c r="K5" s="107" t="s">
        <v>89</v>
      </c>
      <c r="L5" s="107" t="s">
        <v>89</v>
      </c>
      <c r="M5" s="107" t="s">
        <v>89</v>
      </c>
      <c r="N5" s="107" t="s">
        <v>89</v>
      </c>
    </row>
    <row r="6" spans="1:14" s="106" customFormat="1" ht="20.2" customHeight="1" x14ac:dyDescent="0.55000000000000004">
      <c r="A6" s="123"/>
      <c r="B6" s="126" t="s">
        <v>90</v>
      </c>
      <c r="C6" s="126"/>
      <c r="D6" s="108"/>
      <c r="E6" s="105" t="s">
        <v>91</v>
      </c>
      <c r="F6" s="105" t="s">
        <v>91</v>
      </c>
      <c r="G6" s="105" t="s">
        <v>91</v>
      </c>
      <c r="H6" s="105" t="s">
        <v>91</v>
      </c>
      <c r="I6" s="105" t="s">
        <v>91</v>
      </c>
      <c r="J6" s="105" t="s">
        <v>91</v>
      </c>
      <c r="K6" s="105" t="s">
        <v>91</v>
      </c>
      <c r="L6" s="105" t="s">
        <v>91</v>
      </c>
      <c r="M6" s="105" t="s">
        <v>91</v>
      </c>
      <c r="N6" s="105" t="s">
        <v>91</v>
      </c>
    </row>
    <row r="7" spans="1:14" ht="20.2" customHeight="1" x14ac:dyDescent="0.55000000000000004">
      <c r="B7" s="128"/>
      <c r="C7" s="12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ht="20.2" customHeight="1" x14ac:dyDescent="0.55000000000000004">
      <c r="A8" s="118" t="s">
        <v>28</v>
      </c>
      <c r="B8" s="129" t="s">
        <v>92</v>
      </c>
      <c r="C8" s="130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1:14" ht="20.2" customHeight="1" x14ac:dyDescent="0.55000000000000004">
      <c r="A9" s="118" t="s">
        <v>30</v>
      </c>
      <c r="B9" s="131" t="s">
        <v>93</v>
      </c>
      <c r="C9" s="132">
        <v>7</v>
      </c>
      <c r="D9" s="113">
        <f>SUM(E9:N9)</f>
        <v>0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ht="20.2" customHeight="1" x14ac:dyDescent="0.55000000000000004">
      <c r="A10" s="118" t="s">
        <v>94</v>
      </c>
      <c r="B10" s="131" t="s">
        <v>254</v>
      </c>
      <c r="C10" s="132">
        <v>7</v>
      </c>
      <c r="D10" s="113">
        <f>SUM(E10:N10)</f>
        <v>0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ht="20.2" customHeight="1" x14ac:dyDescent="0.55000000000000004">
      <c r="A11" s="118" t="s">
        <v>99</v>
      </c>
      <c r="B11" s="133" t="s">
        <v>100</v>
      </c>
      <c r="C11" s="134"/>
      <c r="D11" s="113">
        <f>SUM(E11:N11)</f>
        <v>0</v>
      </c>
      <c r="E11" s="115">
        <f t="shared" ref="E11:N11" si="0">SUM(E9:E10)</f>
        <v>0</v>
      </c>
      <c r="F11" s="115">
        <f t="shared" si="0"/>
        <v>0</v>
      </c>
      <c r="G11" s="115">
        <f t="shared" si="0"/>
        <v>0</v>
      </c>
      <c r="H11" s="115">
        <f t="shared" si="0"/>
        <v>0</v>
      </c>
      <c r="I11" s="115">
        <f t="shared" si="0"/>
        <v>0</v>
      </c>
      <c r="J11" s="115">
        <f t="shared" si="0"/>
        <v>0</v>
      </c>
      <c r="K11" s="115">
        <f t="shared" si="0"/>
        <v>0</v>
      </c>
      <c r="L11" s="115">
        <f t="shared" si="0"/>
        <v>0</v>
      </c>
      <c r="M11" s="115">
        <f t="shared" si="0"/>
        <v>0</v>
      </c>
      <c r="N11" s="115">
        <f t="shared" si="0"/>
        <v>0</v>
      </c>
    </row>
    <row r="12" spans="1:14" ht="20.2" customHeight="1" x14ac:dyDescent="0.55000000000000004">
      <c r="B12" s="133"/>
      <c r="C12" s="13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</sheetData>
  <sheetProtection algorithmName="SHA-512" hashValue="bZXkBrSl5VjXUkOzaNG7ldfsCmIXPOrl7FxMfX13VZEybTAQOKlsOJ71NUPGM112AtxWj+CkTsHhbH4+lNWudQ==" saltValue="g0Y7IG4QVqUeNEL0MkUDaQ==" spinCount="100000" sheet="1" formatCells="0" formatColumns="0" formatRows="0" insertColumns="0" insertRows="0" insertHyperlinks="0" deleteColumns="0" deleteRows="0" sort="0" autoFilter="0" pivotTables="0"/>
  <mergeCells count="1">
    <mergeCell ref="B1:C1"/>
  </mergeCells>
  <phoneticPr fontId="14" type="noConversion"/>
  <hyperlinks>
    <hyperlink ref="B1:C1" location="'Schedule Listing'!A1" display="Return to Schedule Listing" xr:uid="{BCD0CB9C-8585-4AD7-B99C-370D2BECFA33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1"/>
  <sheetViews>
    <sheetView showGridLines="0" zoomScale="85" zoomScaleNormal="85" workbookViewId="0">
      <pane xSplit="4" ySplit="6" topLeftCell="E9" activePane="bottomRight" state="frozen"/>
      <selection activeCell="K8" sqref="K8"/>
      <selection pane="topRight" activeCell="K8" sqref="K8"/>
      <selection pane="bottomLeft" activeCell="K8" sqref="K8"/>
      <selection pane="bottomRight" activeCell="B1" sqref="B1:C1"/>
    </sheetView>
  </sheetViews>
  <sheetFormatPr defaultColWidth="7.26171875" defaultRowHeight="14.4" x14ac:dyDescent="0.55000000000000004"/>
  <cols>
    <col min="1" max="1" width="5.5234375" style="118" customWidth="1"/>
    <col min="2" max="2" width="81.15625" style="136" customWidth="1"/>
    <col min="3" max="3" width="10.5234375" style="136" customWidth="1"/>
    <col min="4" max="4" width="13.15625" style="101" customWidth="1"/>
    <col min="5" max="24" width="16.734375" style="101" customWidth="1"/>
    <col min="25" max="16384" width="7.26171875" style="101"/>
  </cols>
  <sheetData>
    <row r="1" spans="1:24" ht="20.2" customHeight="1" x14ac:dyDescent="0.6">
      <c r="B1" s="280" t="s">
        <v>18</v>
      </c>
      <c r="C1" s="280"/>
    </row>
    <row r="2" spans="1:24" ht="20.2" customHeight="1" x14ac:dyDescent="0.7">
      <c r="B2" s="119" t="s">
        <v>121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20.2" customHeight="1" x14ac:dyDescent="0.7">
      <c r="B3" s="149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s="106" customFormat="1" ht="51" customHeight="1" x14ac:dyDescent="0.55000000000000004">
      <c r="A4" s="123"/>
      <c r="B4" s="124"/>
      <c r="C4" s="125" t="s">
        <v>86</v>
      </c>
      <c r="D4" s="104" t="s">
        <v>24</v>
      </c>
      <c r="E4" s="105" t="s">
        <v>87</v>
      </c>
      <c r="F4" s="105" t="s">
        <v>87</v>
      </c>
      <c r="G4" s="105" t="s">
        <v>87</v>
      </c>
      <c r="H4" s="105" t="s">
        <v>87</v>
      </c>
      <c r="I4" s="105" t="s">
        <v>87</v>
      </c>
      <c r="J4" s="105" t="s">
        <v>87</v>
      </c>
      <c r="K4" s="105" t="s">
        <v>87</v>
      </c>
      <c r="L4" s="105" t="s">
        <v>87</v>
      </c>
      <c r="M4" s="105" t="s">
        <v>87</v>
      </c>
      <c r="N4" s="105" t="s">
        <v>87</v>
      </c>
      <c r="O4" s="105" t="s">
        <v>87</v>
      </c>
      <c r="P4" s="105" t="s">
        <v>87</v>
      </c>
      <c r="Q4" s="105" t="s">
        <v>87</v>
      </c>
      <c r="R4" s="105" t="s">
        <v>87</v>
      </c>
      <c r="S4" s="105" t="s">
        <v>87</v>
      </c>
      <c r="T4" s="105" t="s">
        <v>87</v>
      </c>
      <c r="U4" s="105" t="s">
        <v>87</v>
      </c>
      <c r="V4" s="105" t="s">
        <v>87</v>
      </c>
      <c r="W4" s="105" t="s">
        <v>87</v>
      </c>
      <c r="X4" s="105" t="s">
        <v>87</v>
      </c>
    </row>
    <row r="5" spans="1:24" s="106" customFormat="1" ht="38.25" customHeight="1" x14ac:dyDescent="0.55000000000000004">
      <c r="A5" s="123"/>
      <c r="B5" s="126" t="s">
        <v>88</v>
      </c>
      <c r="C5" s="127"/>
      <c r="D5" s="104"/>
      <c r="E5" s="107" t="s">
        <v>89</v>
      </c>
      <c r="F5" s="107" t="s">
        <v>89</v>
      </c>
      <c r="G5" s="107" t="s">
        <v>89</v>
      </c>
      <c r="H5" s="107" t="s">
        <v>89</v>
      </c>
      <c r="I5" s="107" t="s">
        <v>89</v>
      </c>
      <c r="J5" s="107" t="s">
        <v>89</v>
      </c>
      <c r="K5" s="107" t="s">
        <v>89</v>
      </c>
      <c r="L5" s="107" t="s">
        <v>89</v>
      </c>
      <c r="M5" s="107" t="s">
        <v>89</v>
      </c>
      <c r="N5" s="107" t="s">
        <v>89</v>
      </c>
      <c r="O5" s="107" t="s">
        <v>89</v>
      </c>
      <c r="P5" s="107" t="s">
        <v>89</v>
      </c>
      <c r="Q5" s="107" t="s">
        <v>89</v>
      </c>
      <c r="R5" s="107" t="s">
        <v>89</v>
      </c>
      <c r="S5" s="107" t="s">
        <v>89</v>
      </c>
      <c r="T5" s="107" t="s">
        <v>89</v>
      </c>
      <c r="U5" s="107" t="s">
        <v>89</v>
      </c>
      <c r="V5" s="107" t="s">
        <v>89</v>
      </c>
      <c r="W5" s="107" t="s">
        <v>89</v>
      </c>
      <c r="X5" s="107" t="s">
        <v>89</v>
      </c>
    </row>
    <row r="6" spans="1:24" s="106" customFormat="1" ht="20.2" customHeight="1" x14ac:dyDescent="0.55000000000000004">
      <c r="A6" s="123"/>
      <c r="B6" s="126" t="s">
        <v>90</v>
      </c>
      <c r="C6" s="126"/>
      <c r="D6" s="108"/>
      <c r="E6" s="107" t="s">
        <v>91</v>
      </c>
      <c r="F6" s="107" t="s">
        <v>91</v>
      </c>
      <c r="G6" s="107" t="s">
        <v>91</v>
      </c>
      <c r="H6" s="107" t="s">
        <v>91</v>
      </c>
      <c r="I6" s="107" t="s">
        <v>91</v>
      </c>
      <c r="J6" s="107" t="s">
        <v>91</v>
      </c>
      <c r="K6" s="107" t="s">
        <v>91</v>
      </c>
      <c r="L6" s="107" t="s">
        <v>91</v>
      </c>
      <c r="M6" s="107" t="s">
        <v>91</v>
      </c>
      <c r="N6" s="107" t="s">
        <v>91</v>
      </c>
      <c r="O6" s="107" t="s">
        <v>91</v>
      </c>
      <c r="P6" s="107" t="s">
        <v>91</v>
      </c>
      <c r="Q6" s="107" t="s">
        <v>91</v>
      </c>
      <c r="R6" s="107" t="s">
        <v>91</v>
      </c>
      <c r="S6" s="107" t="s">
        <v>91</v>
      </c>
      <c r="T6" s="107" t="s">
        <v>91</v>
      </c>
      <c r="U6" s="107" t="s">
        <v>91</v>
      </c>
      <c r="V6" s="107" t="s">
        <v>91</v>
      </c>
      <c r="W6" s="107" t="s">
        <v>91</v>
      </c>
      <c r="X6" s="107" t="s">
        <v>91</v>
      </c>
    </row>
    <row r="7" spans="1:24" ht="20.2" customHeight="1" x14ac:dyDescent="0.55000000000000004">
      <c r="B7" s="122"/>
      <c r="C7" s="122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ht="20.2" customHeight="1" x14ac:dyDescent="0.55000000000000004">
      <c r="A8" s="118" t="s">
        <v>28</v>
      </c>
      <c r="B8" s="129" t="s">
        <v>92</v>
      </c>
      <c r="C8" s="130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</row>
    <row r="9" spans="1:24" ht="20.2" customHeight="1" x14ac:dyDescent="0.55000000000000004">
      <c r="A9" s="118" t="s">
        <v>30</v>
      </c>
      <c r="B9" s="150" t="s">
        <v>97</v>
      </c>
      <c r="C9" s="134">
        <v>6</v>
      </c>
      <c r="D9" s="113">
        <f>SUM(E9:X9)</f>
        <v>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ht="20.2" customHeight="1" x14ac:dyDescent="0.55000000000000004">
      <c r="A10" s="118" t="s">
        <v>94</v>
      </c>
      <c r="B10" s="151" t="s">
        <v>98</v>
      </c>
      <c r="C10" s="134">
        <v>6</v>
      </c>
      <c r="D10" s="113">
        <f>SUM(E10:X10)</f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20.2" customHeight="1" x14ac:dyDescent="0.55000000000000004">
      <c r="A11" s="118" t="s">
        <v>95</v>
      </c>
      <c r="B11" s="131" t="s">
        <v>93</v>
      </c>
      <c r="C11" s="132">
        <v>7</v>
      </c>
      <c r="D11" s="113">
        <f t="shared" ref="D11:D13" si="0">SUM(E11:X11)</f>
        <v>0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4" ht="20.2" customHeight="1" x14ac:dyDescent="0.55000000000000004">
      <c r="A12" s="118" t="s">
        <v>96</v>
      </c>
      <c r="B12" s="131" t="s">
        <v>254</v>
      </c>
      <c r="C12" s="132">
        <v>7</v>
      </c>
      <c r="D12" s="113">
        <f t="shared" si="0"/>
        <v>0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20.2" customHeight="1" x14ac:dyDescent="0.55000000000000004">
      <c r="A13" s="118" t="s">
        <v>99</v>
      </c>
      <c r="B13" s="133" t="s">
        <v>100</v>
      </c>
      <c r="C13" s="134"/>
      <c r="D13" s="113">
        <f t="shared" si="0"/>
        <v>0</v>
      </c>
      <c r="E13" s="115">
        <f>SUM(E9:E12)</f>
        <v>0</v>
      </c>
      <c r="F13" s="115">
        <f t="shared" ref="F13:X13" si="1">SUM(F9:F12)</f>
        <v>0</v>
      </c>
      <c r="G13" s="115">
        <f t="shared" si="1"/>
        <v>0</v>
      </c>
      <c r="H13" s="115">
        <f t="shared" si="1"/>
        <v>0</v>
      </c>
      <c r="I13" s="115">
        <f t="shared" si="1"/>
        <v>0</v>
      </c>
      <c r="J13" s="115">
        <f t="shared" si="1"/>
        <v>0</v>
      </c>
      <c r="K13" s="115">
        <f t="shared" si="1"/>
        <v>0</v>
      </c>
      <c r="L13" s="115">
        <f t="shared" si="1"/>
        <v>0</v>
      </c>
      <c r="M13" s="115">
        <f t="shared" si="1"/>
        <v>0</v>
      </c>
      <c r="N13" s="115">
        <f t="shared" si="1"/>
        <v>0</v>
      </c>
      <c r="O13" s="115">
        <f t="shared" si="1"/>
        <v>0</v>
      </c>
      <c r="P13" s="115">
        <f t="shared" si="1"/>
        <v>0</v>
      </c>
      <c r="Q13" s="115">
        <f t="shared" si="1"/>
        <v>0</v>
      </c>
      <c r="R13" s="115">
        <f t="shared" si="1"/>
        <v>0</v>
      </c>
      <c r="S13" s="115">
        <f t="shared" si="1"/>
        <v>0</v>
      </c>
      <c r="T13" s="115">
        <f t="shared" si="1"/>
        <v>0</v>
      </c>
      <c r="U13" s="115">
        <f t="shared" si="1"/>
        <v>0</v>
      </c>
      <c r="V13" s="115">
        <f t="shared" si="1"/>
        <v>0</v>
      </c>
      <c r="W13" s="115">
        <f t="shared" si="1"/>
        <v>0</v>
      </c>
      <c r="X13" s="115">
        <f t="shared" si="1"/>
        <v>0</v>
      </c>
    </row>
    <row r="14" spans="1:24" ht="20.2" customHeight="1" x14ac:dyDescent="0.55000000000000004">
      <c r="B14" s="133"/>
      <c r="C14" s="152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20.2" customHeight="1" x14ac:dyDescent="0.55000000000000004">
      <c r="A15" s="118" t="s">
        <v>32</v>
      </c>
      <c r="B15" s="129" t="s">
        <v>101</v>
      </c>
      <c r="C15" s="130"/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2"/>
    </row>
    <row r="16" spans="1:24" ht="20.2" customHeight="1" x14ac:dyDescent="0.55000000000000004">
      <c r="A16" s="118" t="s">
        <v>34</v>
      </c>
      <c r="B16" s="153" t="s">
        <v>102</v>
      </c>
      <c r="C16" s="154">
        <v>12</v>
      </c>
      <c r="D16" s="113">
        <f>SUM(E16:X16)</f>
        <v>0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spans="1:24" ht="20.2" customHeight="1" x14ac:dyDescent="0.55000000000000004">
      <c r="A17" s="118" t="s">
        <v>35</v>
      </c>
      <c r="B17" s="155" t="s">
        <v>122</v>
      </c>
      <c r="C17" s="154">
        <v>12</v>
      </c>
      <c r="D17" s="113">
        <f t="shared" ref="D17:D18" si="2">SUM(E17:X17)</f>
        <v>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</row>
    <row r="18" spans="1:24" ht="20.2" customHeight="1" x14ac:dyDescent="0.55000000000000004">
      <c r="A18" s="118" t="s">
        <v>37</v>
      </c>
      <c r="B18" s="156" t="s">
        <v>280</v>
      </c>
      <c r="C18" s="157">
        <v>12</v>
      </c>
      <c r="D18" s="113">
        <f t="shared" si="2"/>
        <v>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</row>
    <row r="19" spans="1:24" ht="20.2" customHeight="1" x14ac:dyDescent="0.55000000000000004">
      <c r="A19" s="118" t="s">
        <v>38</v>
      </c>
      <c r="B19" s="158" t="s">
        <v>103</v>
      </c>
      <c r="C19" s="159"/>
      <c r="D19" s="141">
        <f>SUM(E19:X19)</f>
        <v>0</v>
      </c>
      <c r="E19" s="141">
        <f>E16 - E17 + E18</f>
        <v>0</v>
      </c>
      <c r="F19" s="141">
        <f t="shared" ref="F19:O19" si="3">F16 - F17 + F18</f>
        <v>0</v>
      </c>
      <c r="G19" s="141">
        <f t="shared" ref="G19" si="4">G16 - G17 + G18</f>
        <v>0</v>
      </c>
      <c r="H19" s="141">
        <f t="shared" si="3"/>
        <v>0</v>
      </c>
      <c r="I19" s="141">
        <f t="shared" si="3"/>
        <v>0</v>
      </c>
      <c r="J19" s="141">
        <f t="shared" si="3"/>
        <v>0</v>
      </c>
      <c r="K19" s="141">
        <f t="shared" si="3"/>
        <v>0</v>
      </c>
      <c r="L19" s="141">
        <f t="shared" si="3"/>
        <v>0</v>
      </c>
      <c r="M19" s="141">
        <f t="shared" si="3"/>
        <v>0</v>
      </c>
      <c r="N19" s="141">
        <f t="shared" si="3"/>
        <v>0</v>
      </c>
      <c r="O19" s="141">
        <f t="shared" si="3"/>
        <v>0</v>
      </c>
      <c r="P19" s="141">
        <f t="shared" ref="P19:X19" si="5">P16 - P17 + P18</f>
        <v>0</v>
      </c>
      <c r="Q19" s="141">
        <f t="shared" si="5"/>
        <v>0</v>
      </c>
      <c r="R19" s="141">
        <f t="shared" si="5"/>
        <v>0</v>
      </c>
      <c r="S19" s="141">
        <f t="shared" si="5"/>
        <v>0</v>
      </c>
      <c r="T19" s="141">
        <f t="shared" si="5"/>
        <v>0</v>
      </c>
      <c r="U19" s="141">
        <f t="shared" si="5"/>
        <v>0</v>
      </c>
      <c r="V19" s="141">
        <f t="shared" si="5"/>
        <v>0</v>
      </c>
      <c r="W19" s="141">
        <f t="shared" si="5"/>
        <v>0</v>
      </c>
      <c r="X19" s="142">
        <f t="shared" si="5"/>
        <v>0</v>
      </c>
    </row>
    <row r="20" spans="1:24" ht="20.2" customHeight="1" x14ac:dyDescent="0.55000000000000004">
      <c r="A20" s="118" t="s">
        <v>40</v>
      </c>
      <c r="B20" s="153" t="s">
        <v>104</v>
      </c>
      <c r="C20" s="154">
        <v>12</v>
      </c>
      <c r="D20" s="113">
        <f>SUM(E20:X20)</f>
        <v>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ht="20.2" customHeight="1" x14ac:dyDescent="0.55000000000000004">
      <c r="B21" s="160"/>
      <c r="X21" s="143"/>
    </row>
    <row r="22" spans="1:24" ht="20.2" customHeight="1" x14ac:dyDescent="0.55000000000000004">
      <c r="A22" s="118" t="s">
        <v>42</v>
      </c>
      <c r="B22" s="129" t="s">
        <v>105</v>
      </c>
      <c r="C22" s="130"/>
      <c r="D22" s="110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6"/>
    </row>
    <row r="23" spans="1:24" ht="20.2" customHeight="1" x14ac:dyDescent="0.55000000000000004">
      <c r="A23" s="118" t="s">
        <v>44</v>
      </c>
      <c r="B23" s="161" t="s">
        <v>106</v>
      </c>
      <c r="C23" s="162"/>
      <c r="D23" s="243">
        <f t="shared" ref="D23:D28" si="6">SUM(E23:X23)</f>
        <v>0</v>
      </c>
      <c r="E23" s="147">
        <f>SUM(E24:E27)</f>
        <v>0</v>
      </c>
      <c r="F23" s="147">
        <f t="shared" ref="F23:W23" si="7">SUM(F24:F27)</f>
        <v>0</v>
      </c>
      <c r="G23" s="147">
        <f t="shared" si="7"/>
        <v>0</v>
      </c>
      <c r="H23" s="147">
        <f t="shared" si="7"/>
        <v>0</v>
      </c>
      <c r="I23" s="147">
        <f t="shared" si="7"/>
        <v>0</v>
      </c>
      <c r="J23" s="147">
        <f t="shared" si="7"/>
        <v>0</v>
      </c>
      <c r="K23" s="147">
        <f t="shared" si="7"/>
        <v>0</v>
      </c>
      <c r="L23" s="147">
        <f t="shared" si="7"/>
        <v>0</v>
      </c>
      <c r="M23" s="147">
        <f t="shared" si="7"/>
        <v>0</v>
      </c>
      <c r="N23" s="147">
        <f t="shared" si="7"/>
        <v>0</v>
      </c>
      <c r="O23" s="147">
        <f t="shared" si="7"/>
        <v>0</v>
      </c>
      <c r="P23" s="147">
        <f t="shared" si="7"/>
        <v>0</v>
      </c>
      <c r="Q23" s="147">
        <f t="shared" si="7"/>
        <v>0</v>
      </c>
      <c r="R23" s="147">
        <f t="shared" si="7"/>
        <v>0</v>
      </c>
      <c r="S23" s="147">
        <f t="shared" si="7"/>
        <v>0</v>
      </c>
      <c r="T23" s="147">
        <f t="shared" si="7"/>
        <v>0</v>
      </c>
      <c r="U23" s="147">
        <f t="shared" si="7"/>
        <v>0</v>
      </c>
      <c r="V23" s="147">
        <f t="shared" si="7"/>
        <v>0</v>
      </c>
      <c r="W23" s="147">
        <f t="shared" si="7"/>
        <v>0</v>
      </c>
      <c r="X23" s="147">
        <f>SUM(X24:X27)</f>
        <v>0</v>
      </c>
    </row>
    <row r="24" spans="1:24" ht="20.2" customHeight="1" x14ac:dyDescent="0.55000000000000004">
      <c r="A24" s="118" t="s">
        <v>45</v>
      </c>
      <c r="B24" s="163" t="s">
        <v>107</v>
      </c>
      <c r="C24" s="162"/>
      <c r="D24" s="243">
        <f t="shared" si="6"/>
        <v>0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 ht="20.2" customHeight="1" x14ac:dyDescent="0.55000000000000004">
      <c r="A25" s="118" t="s">
        <v>46</v>
      </c>
      <c r="B25" s="163" t="s">
        <v>108</v>
      </c>
      <c r="C25" s="162"/>
      <c r="D25" s="243">
        <f t="shared" si="6"/>
        <v>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spans="1:24" ht="20.2" customHeight="1" x14ac:dyDescent="0.55000000000000004">
      <c r="A26" s="118" t="s">
        <v>109</v>
      </c>
      <c r="B26" s="163" t="s">
        <v>110</v>
      </c>
      <c r="C26" s="162"/>
      <c r="D26" s="243">
        <f t="shared" si="6"/>
        <v>0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 ht="20.2" customHeight="1" x14ac:dyDescent="0.55000000000000004">
      <c r="A27" s="118" t="s">
        <v>111</v>
      </c>
      <c r="B27" s="163" t="s">
        <v>112</v>
      </c>
      <c r="C27" s="162"/>
      <c r="D27" s="243">
        <f t="shared" si="6"/>
        <v>0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ht="20.2" customHeight="1" x14ac:dyDescent="0.55000000000000004">
      <c r="A28" s="118" t="s">
        <v>113</v>
      </c>
      <c r="B28" s="161" t="s">
        <v>114</v>
      </c>
      <c r="C28" s="162"/>
      <c r="D28" s="243">
        <f t="shared" si="6"/>
        <v>0</v>
      </c>
      <c r="E28" s="147">
        <f>SUM(E29:E31)</f>
        <v>0</v>
      </c>
      <c r="F28" s="147">
        <f t="shared" ref="F28" si="8">SUM(F29:F31)</f>
        <v>0</v>
      </c>
      <c r="G28" s="147">
        <f t="shared" ref="G28:H28" si="9">SUM(G29:G31)</f>
        <v>0</v>
      </c>
      <c r="H28" s="147">
        <f t="shared" si="9"/>
        <v>0</v>
      </c>
      <c r="I28" s="147">
        <f t="shared" ref="I28" si="10">SUM(I29:I31)</f>
        <v>0</v>
      </c>
      <c r="J28" s="147">
        <f t="shared" ref="J28" si="11">SUM(J29:J31)</f>
        <v>0</v>
      </c>
      <c r="K28" s="147">
        <f t="shared" ref="K28" si="12">SUM(K29:K31)</f>
        <v>0</v>
      </c>
      <c r="L28" s="147">
        <f t="shared" ref="L28" si="13">SUM(L29:L31)</f>
        <v>0</v>
      </c>
      <c r="M28" s="147">
        <f t="shared" ref="M28" si="14">SUM(M29:M31)</f>
        <v>0</v>
      </c>
      <c r="N28" s="147">
        <f t="shared" ref="N28" si="15">SUM(N29:N31)</f>
        <v>0</v>
      </c>
      <c r="O28" s="147">
        <f t="shared" ref="O28" si="16">SUM(O29:O31)</f>
        <v>0</v>
      </c>
      <c r="P28" s="147">
        <f t="shared" ref="P28:X28" si="17">SUM(P29:P31)</f>
        <v>0</v>
      </c>
      <c r="Q28" s="147">
        <f t="shared" si="17"/>
        <v>0</v>
      </c>
      <c r="R28" s="147">
        <f t="shared" si="17"/>
        <v>0</v>
      </c>
      <c r="S28" s="147">
        <f t="shared" si="17"/>
        <v>0</v>
      </c>
      <c r="T28" s="147">
        <f t="shared" si="17"/>
        <v>0</v>
      </c>
      <c r="U28" s="147">
        <f t="shared" si="17"/>
        <v>0</v>
      </c>
      <c r="V28" s="147">
        <f t="shared" si="17"/>
        <v>0</v>
      </c>
      <c r="W28" s="147">
        <f t="shared" si="17"/>
        <v>0</v>
      </c>
      <c r="X28" s="147">
        <f t="shared" si="17"/>
        <v>0</v>
      </c>
    </row>
    <row r="29" spans="1:24" ht="20.2" customHeight="1" x14ac:dyDescent="0.55000000000000004">
      <c r="A29" s="118" t="s">
        <v>115</v>
      </c>
      <c r="B29" s="164" t="s">
        <v>116</v>
      </c>
      <c r="C29" s="162"/>
      <c r="D29" s="243">
        <f>SUM(E29:X29)</f>
        <v>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spans="1:24" ht="20.2" customHeight="1" x14ac:dyDescent="0.55000000000000004">
      <c r="A30" s="118" t="s">
        <v>117</v>
      </c>
      <c r="B30" s="163" t="s">
        <v>118</v>
      </c>
      <c r="C30" s="162"/>
      <c r="D30" s="243">
        <f t="shared" ref="D30:D31" si="18">SUM(E30:X30)</f>
        <v>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spans="1:24" ht="20.2" customHeight="1" x14ac:dyDescent="0.55000000000000004">
      <c r="A31" s="118" t="s">
        <v>119</v>
      </c>
      <c r="B31" s="163" t="s">
        <v>120</v>
      </c>
      <c r="C31" s="162"/>
      <c r="D31" s="243">
        <f t="shared" si="18"/>
        <v>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</sheetData>
  <sheetProtection algorithmName="SHA-512" hashValue="Y4UO4VUYR06jObokFZHX24/k7yv/sVAv5NSC6aDLj+1CJwwNsEyiq/1mBkeI6NeS71iurrYXRBbQFSk1OXPxQw==" saltValue="owAa8SQW2hC8m/NnOxWNGw==" spinCount="100000" sheet="1" formatCells="0" formatColumns="0" formatRows="0" insertColumns="0" insertRows="0" insertHyperlinks="0" deleteColumns="0" deleteRows="0" sort="0" autoFilter="0" pivotTables="0"/>
  <mergeCells count="1">
    <mergeCell ref="B1:C1"/>
  </mergeCells>
  <phoneticPr fontId="14" type="noConversion"/>
  <hyperlinks>
    <hyperlink ref="B1:C1" location="'Schedule Listing'!A1" display="Return to Schedule Listing" xr:uid="{6DEBADF5-C04E-453D-869D-78C46379B139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F899-224B-45E2-9DB4-6EF41D3C5CC5}">
  <sheetPr>
    <pageSetUpPr fitToPage="1"/>
  </sheetPr>
  <dimension ref="A1:BC17"/>
  <sheetViews>
    <sheetView showGridLines="0" zoomScale="90" zoomScaleNormal="90" workbookViewId="0">
      <pane xSplit="5" ySplit="3" topLeftCell="F4" activePane="bottomRight" state="frozen"/>
      <selection activeCell="K8" sqref="K8"/>
      <selection pane="topRight" activeCell="K8" sqref="K8"/>
      <selection pane="bottomLeft" activeCell="K8" sqref="K8"/>
      <selection pane="bottomRight" activeCell="B1" sqref="B1:C1"/>
    </sheetView>
  </sheetViews>
  <sheetFormatPr defaultColWidth="7.26171875" defaultRowHeight="14.4" x14ac:dyDescent="0.55000000000000004"/>
  <cols>
    <col min="1" max="1" width="4.5234375" style="172" customWidth="1"/>
    <col min="2" max="2" width="13.15625" style="136" customWidth="1"/>
    <col min="3" max="3" width="105" style="136" customWidth="1"/>
    <col min="4" max="4" width="10.5234375" style="136" customWidth="1"/>
    <col min="5" max="5" width="15.5234375" style="101" customWidth="1"/>
    <col min="6" max="12" width="16.5234375" style="101" customWidth="1"/>
    <col min="13" max="55" width="19.62890625" style="101" bestFit="1" customWidth="1"/>
    <col min="56" max="16384" width="7.26171875" style="101"/>
  </cols>
  <sheetData>
    <row r="1" spans="1:55" ht="20.2" customHeight="1" x14ac:dyDescent="0.6">
      <c r="B1" s="281" t="s">
        <v>18</v>
      </c>
      <c r="C1" s="281"/>
    </row>
    <row r="2" spans="1:55" ht="20.2" customHeight="1" x14ac:dyDescent="0.55000000000000004">
      <c r="B2" s="282" t="s">
        <v>244</v>
      </c>
      <c r="C2" s="282"/>
    </row>
    <row r="3" spans="1:55" ht="20.2" customHeight="1" x14ac:dyDescent="0.6">
      <c r="B3" s="173"/>
      <c r="C3" s="120"/>
    </row>
    <row r="4" spans="1:55" ht="43.2" x14ac:dyDescent="0.55000000000000004">
      <c r="B4" s="287"/>
      <c r="C4" s="288"/>
      <c r="D4" s="174"/>
      <c r="E4" s="165" t="s">
        <v>24</v>
      </c>
      <c r="F4" s="105" t="s">
        <v>242</v>
      </c>
      <c r="G4" s="105" t="s">
        <v>242</v>
      </c>
      <c r="H4" s="105" t="s">
        <v>242</v>
      </c>
      <c r="I4" s="105" t="s">
        <v>242</v>
      </c>
      <c r="J4" s="105" t="s">
        <v>242</v>
      </c>
      <c r="K4" s="105" t="s">
        <v>242</v>
      </c>
      <c r="L4" s="105" t="s">
        <v>242</v>
      </c>
      <c r="M4" s="105" t="s">
        <v>242</v>
      </c>
      <c r="N4" s="105" t="s">
        <v>242</v>
      </c>
      <c r="O4" s="105" t="s">
        <v>242</v>
      </c>
      <c r="P4" s="105" t="s">
        <v>242</v>
      </c>
      <c r="Q4" s="105" t="s">
        <v>242</v>
      </c>
      <c r="R4" s="105" t="s">
        <v>242</v>
      </c>
      <c r="S4" s="105" t="s">
        <v>242</v>
      </c>
      <c r="T4" s="105" t="s">
        <v>242</v>
      </c>
      <c r="U4" s="105" t="s">
        <v>242</v>
      </c>
      <c r="V4" s="105" t="s">
        <v>242</v>
      </c>
      <c r="W4" s="105" t="s">
        <v>242</v>
      </c>
      <c r="X4" s="105" t="s">
        <v>242</v>
      </c>
      <c r="Y4" s="105" t="s">
        <v>242</v>
      </c>
      <c r="Z4" s="105" t="s">
        <v>242</v>
      </c>
      <c r="AA4" s="105" t="s">
        <v>242</v>
      </c>
      <c r="AB4" s="105" t="s">
        <v>242</v>
      </c>
      <c r="AC4" s="105" t="s">
        <v>242</v>
      </c>
      <c r="AD4" s="105" t="s">
        <v>242</v>
      </c>
      <c r="AE4" s="105" t="s">
        <v>242</v>
      </c>
      <c r="AF4" s="105" t="s">
        <v>242</v>
      </c>
      <c r="AG4" s="105" t="s">
        <v>242</v>
      </c>
      <c r="AH4" s="105" t="s">
        <v>242</v>
      </c>
      <c r="AI4" s="105" t="s">
        <v>242</v>
      </c>
      <c r="AJ4" s="105" t="s">
        <v>242</v>
      </c>
      <c r="AK4" s="105" t="s">
        <v>242</v>
      </c>
      <c r="AL4" s="105" t="s">
        <v>242</v>
      </c>
      <c r="AM4" s="105" t="s">
        <v>242</v>
      </c>
      <c r="AN4" s="105" t="s">
        <v>242</v>
      </c>
      <c r="AO4" s="105" t="s">
        <v>242</v>
      </c>
      <c r="AP4" s="105" t="s">
        <v>242</v>
      </c>
      <c r="AQ4" s="105" t="s">
        <v>242</v>
      </c>
      <c r="AR4" s="105" t="s">
        <v>242</v>
      </c>
      <c r="AS4" s="105" t="s">
        <v>242</v>
      </c>
      <c r="AT4" s="105" t="s">
        <v>242</v>
      </c>
      <c r="AU4" s="105" t="s">
        <v>242</v>
      </c>
      <c r="AV4" s="105" t="s">
        <v>242</v>
      </c>
      <c r="AW4" s="105" t="s">
        <v>242</v>
      </c>
      <c r="AX4" s="105" t="s">
        <v>242</v>
      </c>
      <c r="AY4" s="105" t="s">
        <v>242</v>
      </c>
      <c r="AZ4" s="105" t="s">
        <v>242</v>
      </c>
      <c r="BA4" s="105" t="s">
        <v>242</v>
      </c>
      <c r="BB4" s="105" t="s">
        <v>242</v>
      </c>
      <c r="BC4" s="105" t="s">
        <v>242</v>
      </c>
    </row>
    <row r="5" spans="1:55" ht="20.2" customHeight="1" x14ac:dyDescent="0.55000000000000004">
      <c r="B5" s="287" t="s">
        <v>88</v>
      </c>
      <c r="C5" s="288"/>
      <c r="D5" s="175"/>
      <c r="E5" s="166"/>
      <c r="F5" s="107" t="s">
        <v>89</v>
      </c>
      <c r="G5" s="107" t="s">
        <v>89</v>
      </c>
      <c r="H5" s="107" t="s">
        <v>89</v>
      </c>
      <c r="I5" s="107" t="s">
        <v>89</v>
      </c>
      <c r="J5" s="107" t="s">
        <v>89</v>
      </c>
      <c r="K5" s="107" t="s">
        <v>89</v>
      </c>
      <c r="L5" s="107" t="s">
        <v>89</v>
      </c>
      <c r="M5" s="107" t="s">
        <v>89</v>
      </c>
      <c r="N5" s="107" t="s">
        <v>89</v>
      </c>
      <c r="O5" s="107" t="s">
        <v>89</v>
      </c>
      <c r="P5" s="107" t="s">
        <v>89</v>
      </c>
      <c r="Q5" s="107" t="s">
        <v>89</v>
      </c>
      <c r="R5" s="107" t="s">
        <v>89</v>
      </c>
      <c r="S5" s="107" t="s">
        <v>89</v>
      </c>
      <c r="T5" s="107" t="s">
        <v>89</v>
      </c>
      <c r="U5" s="107" t="s">
        <v>89</v>
      </c>
      <c r="V5" s="107" t="s">
        <v>89</v>
      </c>
      <c r="W5" s="107" t="s">
        <v>89</v>
      </c>
      <c r="X5" s="107" t="s">
        <v>89</v>
      </c>
      <c r="Y5" s="107" t="s">
        <v>89</v>
      </c>
      <c r="Z5" s="107" t="s">
        <v>89</v>
      </c>
      <c r="AA5" s="107" t="s">
        <v>89</v>
      </c>
      <c r="AB5" s="107" t="s">
        <v>89</v>
      </c>
      <c r="AC5" s="107" t="s">
        <v>89</v>
      </c>
      <c r="AD5" s="107" t="s">
        <v>89</v>
      </c>
      <c r="AE5" s="107" t="s">
        <v>89</v>
      </c>
      <c r="AF5" s="107" t="s">
        <v>89</v>
      </c>
      <c r="AG5" s="107" t="s">
        <v>89</v>
      </c>
      <c r="AH5" s="107" t="s">
        <v>89</v>
      </c>
      <c r="AI5" s="107" t="s">
        <v>89</v>
      </c>
      <c r="AJ5" s="107" t="s">
        <v>89</v>
      </c>
      <c r="AK5" s="107" t="s">
        <v>89</v>
      </c>
      <c r="AL5" s="107" t="s">
        <v>89</v>
      </c>
      <c r="AM5" s="107" t="s">
        <v>89</v>
      </c>
      <c r="AN5" s="107" t="s">
        <v>89</v>
      </c>
      <c r="AO5" s="107" t="s">
        <v>89</v>
      </c>
      <c r="AP5" s="107" t="s">
        <v>89</v>
      </c>
      <c r="AQ5" s="107" t="s">
        <v>89</v>
      </c>
      <c r="AR5" s="107" t="s">
        <v>89</v>
      </c>
      <c r="AS5" s="107" t="s">
        <v>89</v>
      </c>
      <c r="AT5" s="107" t="s">
        <v>89</v>
      </c>
      <c r="AU5" s="107" t="s">
        <v>89</v>
      </c>
      <c r="AV5" s="107" t="s">
        <v>89</v>
      </c>
      <c r="AW5" s="107" t="s">
        <v>89</v>
      </c>
      <c r="AX5" s="107" t="s">
        <v>89</v>
      </c>
      <c r="AY5" s="107" t="s">
        <v>89</v>
      </c>
      <c r="AZ5" s="107" t="s">
        <v>89</v>
      </c>
      <c r="BA5" s="107" t="s">
        <v>89</v>
      </c>
      <c r="BB5" s="107" t="s">
        <v>89</v>
      </c>
      <c r="BC5" s="107" t="s">
        <v>89</v>
      </c>
    </row>
    <row r="6" spans="1:55" ht="20.2" customHeight="1" x14ac:dyDescent="0.55000000000000004">
      <c r="B6" s="287" t="s">
        <v>123</v>
      </c>
      <c r="C6" s="288"/>
      <c r="D6" s="175"/>
      <c r="E6" s="166"/>
      <c r="F6" s="105" t="s">
        <v>91</v>
      </c>
      <c r="G6" s="105" t="s">
        <v>91</v>
      </c>
      <c r="H6" s="105" t="s">
        <v>91</v>
      </c>
      <c r="I6" s="105" t="s">
        <v>91</v>
      </c>
      <c r="J6" s="105" t="s">
        <v>91</v>
      </c>
      <c r="K6" s="105" t="s">
        <v>91</v>
      </c>
      <c r="L6" s="105" t="s">
        <v>91</v>
      </c>
      <c r="M6" s="105" t="s">
        <v>91</v>
      </c>
      <c r="N6" s="105" t="s">
        <v>91</v>
      </c>
      <c r="O6" s="105" t="s">
        <v>91</v>
      </c>
      <c r="P6" s="105" t="s">
        <v>91</v>
      </c>
      <c r="Q6" s="105" t="s">
        <v>91</v>
      </c>
      <c r="R6" s="105" t="s">
        <v>91</v>
      </c>
      <c r="S6" s="105" t="s">
        <v>91</v>
      </c>
      <c r="T6" s="105" t="s">
        <v>91</v>
      </c>
      <c r="U6" s="105" t="s">
        <v>91</v>
      </c>
      <c r="V6" s="105" t="s">
        <v>91</v>
      </c>
      <c r="W6" s="105" t="s">
        <v>91</v>
      </c>
      <c r="X6" s="105" t="s">
        <v>91</v>
      </c>
      <c r="Y6" s="105" t="s">
        <v>91</v>
      </c>
      <c r="Z6" s="105" t="s">
        <v>91</v>
      </c>
      <c r="AA6" s="105" t="s">
        <v>91</v>
      </c>
      <c r="AB6" s="105" t="s">
        <v>91</v>
      </c>
      <c r="AC6" s="105" t="s">
        <v>91</v>
      </c>
      <c r="AD6" s="105" t="s">
        <v>91</v>
      </c>
      <c r="AE6" s="105" t="s">
        <v>91</v>
      </c>
      <c r="AF6" s="105" t="s">
        <v>91</v>
      </c>
      <c r="AG6" s="105" t="s">
        <v>91</v>
      </c>
      <c r="AH6" s="105" t="s">
        <v>91</v>
      </c>
      <c r="AI6" s="105" t="s">
        <v>91</v>
      </c>
      <c r="AJ6" s="105" t="s">
        <v>91</v>
      </c>
      <c r="AK6" s="105" t="s">
        <v>91</v>
      </c>
      <c r="AL6" s="105" t="s">
        <v>91</v>
      </c>
      <c r="AM6" s="105" t="s">
        <v>91</v>
      </c>
      <c r="AN6" s="105" t="s">
        <v>91</v>
      </c>
      <c r="AO6" s="105" t="s">
        <v>91</v>
      </c>
      <c r="AP6" s="105" t="s">
        <v>91</v>
      </c>
      <c r="AQ6" s="105" t="s">
        <v>91</v>
      </c>
      <c r="AR6" s="105" t="s">
        <v>91</v>
      </c>
      <c r="AS6" s="105" t="s">
        <v>91</v>
      </c>
      <c r="AT6" s="105" t="s">
        <v>91</v>
      </c>
      <c r="AU6" s="105" t="s">
        <v>91</v>
      </c>
      <c r="AV6" s="105" t="s">
        <v>91</v>
      </c>
      <c r="AW6" s="105" t="s">
        <v>91</v>
      </c>
      <c r="AX6" s="105" t="s">
        <v>91</v>
      </c>
      <c r="AY6" s="105" t="s">
        <v>91</v>
      </c>
      <c r="AZ6" s="105" t="s">
        <v>91</v>
      </c>
      <c r="BA6" s="105" t="s">
        <v>91</v>
      </c>
      <c r="BB6" s="105" t="s">
        <v>91</v>
      </c>
      <c r="BC6" s="105" t="s">
        <v>91</v>
      </c>
    </row>
    <row r="7" spans="1:55" ht="20.25" customHeight="1" x14ac:dyDescent="0.55000000000000004">
      <c r="A7" s="172" t="s">
        <v>28</v>
      </c>
      <c r="B7" s="283" t="s">
        <v>240</v>
      </c>
      <c r="C7" s="284"/>
      <c r="D7" s="126"/>
      <c r="E7" s="167"/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8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</row>
    <row r="8" spans="1:55" ht="20.2" customHeight="1" x14ac:dyDescent="0.55000000000000004">
      <c r="A8" s="172" t="s">
        <v>30</v>
      </c>
      <c r="B8" s="285" t="s">
        <v>243</v>
      </c>
      <c r="C8" s="286"/>
      <c r="D8" s="176">
        <v>8</v>
      </c>
      <c r="E8" s="113">
        <f>SUM(F8:ZZ8)</f>
        <v>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</row>
    <row r="9" spans="1:55" ht="20.2" customHeight="1" x14ac:dyDescent="0.55000000000000004"/>
    <row r="10" spans="1:55" s="103" customFormat="1" ht="20.2" customHeight="1" x14ac:dyDescent="0.55000000000000004">
      <c r="A10" s="177"/>
      <c r="B10" s="283"/>
      <c r="C10" s="284"/>
      <c r="D10" s="178"/>
      <c r="E10" s="108" t="s">
        <v>24</v>
      </c>
      <c r="F10" s="108" t="s">
        <v>245</v>
      </c>
      <c r="G10" s="108" t="s">
        <v>282</v>
      </c>
      <c r="H10" s="171"/>
      <c r="I10" s="171"/>
      <c r="J10" s="171"/>
      <c r="K10" s="171"/>
      <c r="L10" s="171"/>
    </row>
    <row r="11" spans="1:55" s="103" customFormat="1" ht="20.2" customHeight="1" x14ac:dyDescent="0.55000000000000004">
      <c r="A11" s="177" t="s">
        <v>42</v>
      </c>
      <c r="B11" s="283" t="s">
        <v>267</v>
      </c>
      <c r="C11" s="284"/>
      <c r="D11" s="126"/>
      <c r="E11" s="167"/>
      <c r="F11" s="168"/>
      <c r="G11" s="168"/>
      <c r="H11" s="171"/>
      <c r="I11" s="171"/>
      <c r="J11" s="171"/>
      <c r="K11" s="171"/>
      <c r="L11" s="171"/>
    </row>
    <row r="12" spans="1:55" s="103" customFormat="1" ht="20.2" customHeight="1" x14ac:dyDescent="0.55000000000000004">
      <c r="A12" s="177" t="s">
        <v>44</v>
      </c>
      <c r="B12" s="285" t="s">
        <v>93</v>
      </c>
      <c r="C12" s="286"/>
      <c r="D12" s="179">
        <v>7</v>
      </c>
      <c r="E12" s="113">
        <f>SUM(F12:G12)</f>
        <v>0</v>
      </c>
      <c r="F12" s="114"/>
      <c r="G12" s="114"/>
      <c r="H12" s="171"/>
      <c r="I12" s="171"/>
      <c r="J12" s="171"/>
      <c r="K12" s="171"/>
      <c r="L12" s="171"/>
    </row>
    <row r="13" spans="1:55" s="103" customFormat="1" ht="20.2" customHeight="1" x14ac:dyDescent="0.55000000000000004">
      <c r="A13" s="177" t="s">
        <v>45</v>
      </c>
      <c r="B13" s="285" t="s">
        <v>254</v>
      </c>
      <c r="C13" s="286"/>
      <c r="D13" s="179">
        <v>7</v>
      </c>
      <c r="E13" s="113">
        <f>SUM(F13:G13)</f>
        <v>0</v>
      </c>
      <c r="F13" s="114"/>
      <c r="G13" s="114"/>
      <c r="H13" s="171"/>
      <c r="I13" s="171"/>
      <c r="J13" s="171"/>
      <c r="K13" s="171"/>
      <c r="L13" s="171"/>
    </row>
    <row r="14" spans="1:55" s="103" customFormat="1" ht="20.2" customHeight="1" x14ac:dyDescent="0.55000000000000004">
      <c r="A14" s="177" t="s">
        <v>46</v>
      </c>
      <c r="B14" s="285" t="s">
        <v>230</v>
      </c>
      <c r="C14" s="286"/>
      <c r="D14" s="154">
        <v>10</v>
      </c>
      <c r="E14" s="113">
        <f>SUM(F14:G14)</f>
        <v>0</v>
      </c>
      <c r="F14" s="114"/>
      <c r="G14" s="114"/>
      <c r="H14" s="171"/>
      <c r="I14" s="171"/>
      <c r="J14" s="171"/>
      <c r="K14" s="171"/>
      <c r="L14" s="171"/>
    </row>
    <row r="15" spans="1:55" ht="20.2" customHeight="1" x14ac:dyDescent="0.55000000000000004">
      <c r="G15" s="170"/>
    </row>
    <row r="16" spans="1:55" ht="20.2" customHeight="1" x14ac:dyDescent="0.55000000000000004"/>
    <row r="17" ht="20.2" customHeight="1" x14ac:dyDescent="0.55000000000000004"/>
  </sheetData>
  <sheetProtection algorithmName="SHA-512" hashValue="mDkx7f5exqEdap1sZ9JnifT/Rp6phMfpiYSDJxIeX3rtgLIlES+voTzp5Pz8V3gFO6kRgb+2fEnU68GtpbywzQ==" saltValue="QIl6n/3cU8czTfJkocSr7g==" spinCount="100000" sheet="1" formatCells="0" formatColumns="0" formatRows="0" insertColumns="0" insertRows="0" insertHyperlinks="0" deleteColumns="0" deleteRows="0" sort="0" autoFilter="0" pivotTables="0"/>
  <mergeCells count="12">
    <mergeCell ref="B1:C1"/>
    <mergeCell ref="B2:C2"/>
    <mergeCell ref="B10:C10"/>
    <mergeCell ref="B11:C11"/>
    <mergeCell ref="B14:C14"/>
    <mergeCell ref="B12:C12"/>
    <mergeCell ref="B13:C13"/>
    <mergeCell ref="B5:C5"/>
    <mergeCell ref="B6:C6"/>
    <mergeCell ref="B7:C7"/>
    <mergeCell ref="B8:C8"/>
    <mergeCell ref="B4:C4"/>
  </mergeCells>
  <phoneticPr fontId="14" type="noConversion"/>
  <hyperlinks>
    <hyperlink ref="B1:C1" location="'Schedule Listing'!A1" display="Return to Schedule Listing" xr:uid="{9142CFA9-11DF-4161-9C91-F4B15DFED86B}"/>
  </hyperlinks>
  <pageMargins left="0.23622047244094491" right="0.23622047244094491" top="0.74803149606299213" bottom="0.74803149606299213" header="0.31496062992125984" footer="0.31496062992125984"/>
  <pageSetup paperSize="5" scale="57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57F9-DD7B-452B-8A8C-D239920383A2}">
  <sheetPr>
    <pageSetUpPr fitToPage="1"/>
  </sheetPr>
  <dimension ref="A1:N38"/>
  <sheetViews>
    <sheetView showGridLines="0" zoomScaleNormal="100" workbookViewId="0">
      <pane xSplit="4" ySplit="6" topLeftCell="H7" activePane="bottomRight" state="frozen"/>
      <selection activeCell="K8" sqref="K8"/>
      <selection pane="topRight" activeCell="K8" sqref="K8"/>
      <selection pane="bottomLeft" activeCell="K8" sqref="K8"/>
      <selection pane="bottomRight" activeCell="B1" sqref="B1:C1"/>
    </sheetView>
  </sheetViews>
  <sheetFormatPr defaultColWidth="7.26171875" defaultRowHeight="14.4" x14ac:dyDescent="0.55000000000000004"/>
  <cols>
    <col min="1" max="1" width="4.5234375" style="189" customWidth="1"/>
    <col min="2" max="2" width="75.5234375" style="136" customWidth="1"/>
    <col min="3" max="3" width="9.7890625" style="136" bestFit="1" customWidth="1"/>
    <col min="4" max="4" width="13.15625" style="101" customWidth="1"/>
    <col min="5" max="14" width="16.734375" style="101" customWidth="1"/>
    <col min="15" max="16384" width="7.26171875" style="101"/>
  </cols>
  <sheetData>
    <row r="1" spans="1:14" ht="20.2" customHeight="1" x14ac:dyDescent="0.6">
      <c r="B1" s="280" t="s">
        <v>18</v>
      </c>
      <c r="C1" s="280"/>
    </row>
    <row r="2" spans="1:14" ht="28.5" customHeight="1" x14ac:dyDescent="0.55000000000000004">
      <c r="B2" s="282" t="s">
        <v>262</v>
      </c>
      <c r="C2" s="28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5" customHeight="1" x14ac:dyDescent="0.55000000000000004">
      <c r="B3" s="190"/>
      <c r="C3" s="19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s="106" customFormat="1" ht="30" customHeight="1" x14ac:dyDescent="0.55000000000000004">
      <c r="A4" s="192"/>
      <c r="B4" s="126"/>
      <c r="C4" s="125" t="s">
        <v>86</v>
      </c>
      <c r="D4" s="104" t="s">
        <v>24</v>
      </c>
      <c r="E4" s="105" t="s">
        <v>124</v>
      </c>
      <c r="F4" s="105" t="s">
        <v>124</v>
      </c>
      <c r="G4" s="105" t="s">
        <v>124</v>
      </c>
      <c r="H4" s="105" t="s">
        <v>124</v>
      </c>
      <c r="I4" s="105" t="s">
        <v>124</v>
      </c>
      <c r="J4" s="105" t="s">
        <v>124</v>
      </c>
      <c r="K4" s="105" t="s">
        <v>124</v>
      </c>
      <c r="L4" s="105" t="s">
        <v>124</v>
      </c>
      <c r="M4" s="105" t="s">
        <v>124</v>
      </c>
      <c r="N4" s="105" t="s">
        <v>124</v>
      </c>
    </row>
    <row r="5" spans="1:14" s="106" customFormat="1" ht="20.2" customHeight="1" x14ac:dyDescent="0.55000000000000004">
      <c r="A5" s="192"/>
      <c r="B5" s="126" t="s">
        <v>125</v>
      </c>
      <c r="C5" s="127"/>
      <c r="D5" s="104"/>
      <c r="E5" s="107" t="s">
        <v>89</v>
      </c>
      <c r="F5" s="107" t="s">
        <v>89</v>
      </c>
      <c r="G5" s="107" t="s">
        <v>89</v>
      </c>
      <c r="H5" s="107" t="s">
        <v>89</v>
      </c>
      <c r="I5" s="107" t="s">
        <v>89</v>
      </c>
      <c r="J5" s="107" t="s">
        <v>89</v>
      </c>
      <c r="K5" s="107" t="s">
        <v>89</v>
      </c>
      <c r="L5" s="107" t="s">
        <v>89</v>
      </c>
      <c r="M5" s="107" t="s">
        <v>89</v>
      </c>
      <c r="N5" s="107" t="s">
        <v>89</v>
      </c>
    </row>
    <row r="6" spans="1:14" s="106" customFormat="1" ht="20.2" customHeight="1" x14ac:dyDescent="0.55000000000000004">
      <c r="A6" s="192"/>
      <c r="B6" s="126" t="s">
        <v>90</v>
      </c>
      <c r="C6" s="126"/>
      <c r="D6" s="108"/>
      <c r="E6" s="107" t="s">
        <v>91</v>
      </c>
      <c r="F6" s="107" t="s">
        <v>91</v>
      </c>
      <c r="G6" s="107" t="s">
        <v>91</v>
      </c>
      <c r="H6" s="107" t="s">
        <v>91</v>
      </c>
      <c r="I6" s="107" t="s">
        <v>91</v>
      </c>
      <c r="J6" s="107" t="s">
        <v>91</v>
      </c>
      <c r="K6" s="107" t="s">
        <v>91</v>
      </c>
      <c r="L6" s="107" t="s">
        <v>91</v>
      </c>
      <c r="M6" s="107" t="s">
        <v>91</v>
      </c>
      <c r="N6" s="107" t="s">
        <v>91</v>
      </c>
    </row>
    <row r="7" spans="1:14" ht="20.2" customHeight="1" x14ac:dyDescent="0.55000000000000004">
      <c r="B7" s="128"/>
      <c r="C7" s="12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ht="20.2" customHeight="1" x14ac:dyDescent="0.55000000000000004">
      <c r="A8" s="118" t="s">
        <v>28</v>
      </c>
      <c r="B8" s="129" t="s">
        <v>232</v>
      </c>
      <c r="C8" s="130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1:14" s="103" customFormat="1" ht="20.2" customHeight="1" x14ac:dyDescent="0.55000000000000004">
      <c r="A9" s="193" t="s">
        <v>30</v>
      </c>
      <c r="B9" s="194" t="s">
        <v>126</v>
      </c>
      <c r="C9" s="154">
        <v>9</v>
      </c>
      <c r="D9" s="180">
        <f>SUM(E9:N9)</f>
        <v>0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s="103" customFormat="1" ht="20.2" customHeight="1" x14ac:dyDescent="0.55000000000000004">
      <c r="A10" s="193" t="s">
        <v>94</v>
      </c>
      <c r="B10" s="194" t="s">
        <v>265</v>
      </c>
      <c r="C10" s="195">
        <v>13</v>
      </c>
      <c r="D10" s="180">
        <f t="shared" ref="D10" si="0">SUM(E10:N10)</f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s="103" customFormat="1" ht="20.2" customHeight="1" x14ac:dyDescent="0.55000000000000004">
      <c r="A11" s="193" t="s">
        <v>95</v>
      </c>
      <c r="B11" s="194" t="s">
        <v>235</v>
      </c>
      <c r="C11" s="132">
        <v>9</v>
      </c>
      <c r="D11" s="180">
        <f>SUM(E11:N11)</f>
        <v>0</v>
      </c>
      <c r="E11" s="115">
        <f xml:space="preserve"> IF(E9 &gt; E10, E9 - E10, 0)</f>
        <v>0</v>
      </c>
      <c r="F11" s="115">
        <f t="shared" ref="F11:N11" si="1" xml:space="preserve"> IF(F9 &gt; F10, F9 - F10, 0)</f>
        <v>0</v>
      </c>
      <c r="G11" s="115">
        <f t="shared" si="1"/>
        <v>0</v>
      </c>
      <c r="H11" s="115">
        <f t="shared" si="1"/>
        <v>0</v>
      </c>
      <c r="I11" s="115">
        <f t="shared" si="1"/>
        <v>0</v>
      </c>
      <c r="J11" s="115">
        <f t="shared" si="1"/>
        <v>0</v>
      </c>
      <c r="K11" s="115">
        <f t="shared" si="1"/>
        <v>0</v>
      </c>
      <c r="L11" s="115">
        <f t="shared" si="1"/>
        <v>0</v>
      </c>
      <c r="M11" s="115">
        <f t="shared" si="1"/>
        <v>0</v>
      </c>
      <c r="N11" s="115">
        <f t="shared" si="1"/>
        <v>0</v>
      </c>
    </row>
    <row r="12" spans="1:14" ht="20.2" customHeight="1" x14ac:dyDescent="0.55000000000000004">
      <c r="A12" s="118"/>
      <c r="B12" s="196"/>
      <c r="C12" s="135"/>
      <c r="D12" s="116"/>
      <c r="E12" s="109"/>
      <c r="F12" s="109"/>
      <c r="G12" s="109"/>
      <c r="H12" s="109"/>
      <c r="I12" s="109"/>
      <c r="J12" s="109"/>
      <c r="K12" s="109"/>
      <c r="L12" s="109"/>
      <c r="M12" s="109"/>
      <c r="N12" s="181"/>
    </row>
    <row r="13" spans="1:14" ht="20.2" customHeight="1" x14ac:dyDescent="0.55000000000000004">
      <c r="A13" s="118" t="s">
        <v>32</v>
      </c>
      <c r="B13" s="129" t="s">
        <v>127</v>
      </c>
      <c r="C13" s="13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2"/>
    </row>
    <row r="14" spans="1:14" ht="20.2" customHeight="1" x14ac:dyDescent="0.55000000000000004">
      <c r="A14" s="118" t="s">
        <v>34</v>
      </c>
      <c r="B14" s="150" t="s">
        <v>128</v>
      </c>
      <c r="C14" s="154">
        <v>6</v>
      </c>
      <c r="D14" s="180">
        <f>SUM(E14:N14)</f>
        <v>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ht="20.2" customHeight="1" x14ac:dyDescent="0.55000000000000004">
      <c r="A15" s="118" t="s">
        <v>35</v>
      </c>
      <c r="B15" s="151" t="s">
        <v>129</v>
      </c>
      <c r="C15" s="154">
        <v>6</v>
      </c>
      <c r="D15" s="180">
        <f>SUM(E15:N15)</f>
        <v>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20.2" customHeight="1" x14ac:dyDescent="0.55000000000000004">
      <c r="B16" s="197"/>
      <c r="C16" s="198"/>
      <c r="D16" s="139"/>
      <c r="E16" s="137"/>
      <c r="F16" s="137"/>
      <c r="G16" s="137"/>
      <c r="H16" s="137"/>
      <c r="I16" s="137"/>
      <c r="J16" s="137"/>
      <c r="K16" s="137"/>
      <c r="L16" s="137"/>
      <c r="M16" s="137"/>
      <c r="N16" s="181"/>
    </row>
    <row r="17" spans="1:14" ht="20.2" customHeight="1" x14ac:dyDescent="0.55000000000000004">
      <c r="A17" s="118" t="s">
        <v>42</v>
      </c>
      <c r="B17" s="129" t="s">
        <v>233</v>
      </c>
      <c r="C17" s="130"/>
      <c r="D17" s="110"/>
      <c r="E17" s="111"/>
      <c r="F17" s="111"/>
      <c r="G17" s="111"/>
      <c r="H17" s="111"/>
      <c r="I17" s="111"/>
      <c r="J17" s="111"/>
      <c r="K17" s="111"/>
      <c r="L17" s="111"/>
      <c r="M17" s="111"/>
      <c r="N17" s="112"/>
    </row>
    <row r="18" spans="1:14" s="103" customFormat="1" ht="20.2" customHeight="1" x14ac:dyDescent="0.55000000000000004">
      <c r="A18" s="193" t="s">
        <v>44</v>
      </c>
      <c r="B18" s="199" t="s">
        <v>255</v>
      </c>
      <c r="C18" s="157">
        <v>13</v>
      </c>
      <c r="D18" s="180">
        <f t="shared" ref="D18" si="2">SUM(E18:N18)</f>
        <v>0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 s="103" customFormat="1" ht="20.2" customHeight="1" x14ac:dyDescent="0.55000000000000004">
      <c r="A19" s="193" t="s">
        <v>45</v>
      </c>
      <c r="B19" s="199" t="s">
        <v>248</v>
      </c>
      <c r="C19" s="157">
        <v>13</v>
      </c>
      <c r="D19" s="116">
        <f>SUM(E19:N19)</f>
        <v>0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1:14" s="103" customFormat="1" ht="20.2" customHeight="1" x14ac:dyDescent="0.55000000000000004">
      <c r="A20" s="193" t="s">
        <v>46</v>
      </c>
      <c r="B20" s="200" t="s">
        <v>249</v>
      </c>
      <c r="C20" s="157">
        <v>13</v>
      </c>
      <c r="D20" s="116">
        <f>SUM(E20:N20)</f>
        <v>0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s="103" customFormat="1" ht="20.2" customHeight="1" x14ac:dyDescent="0.55000000000000004">
      <c r="A21" s="193" t="s">
        <v>109</v>
      </c>
      <c r="B21" s="200" t="s">
        <v>251</v>
      </c>
      <c r="C21" s="157">
        <v>13</v>
      </c>
      <c r="D21" s="116">
        <f>SUM(E21:N21)</f>
        <v>0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</row>
    <row r="22" spans="1:14" s="103" customFormat="1" ht="20.2" customHeight="1" x14ac:dyDescent="0.55000000000000004">
      <c r="A22" s="193" t="s">
        <v>111</v>
      </c>
      <c r="B22" s="201" t="s">
        <v>220</v>
      </c>
      <c r="C22" s="157">
        <v>13</v>
      </c>
      <c r="D22" s="180">
        <f>SUM(E22:N22)</f>
        <v>0</v>
      </c>
      <c r="E22" s="183">
        <f>E24-E23</f>
        <v>0</v>
      </c>
      <c r="F22" s="183">
        <f>F24-F23</f>
        <v>0</v>
      </c>
      <c r="G22" s="183">
        <f t="shared" ref="G22:N22" si="3">G24-G23</f>
        <v>0</v>
      </c>
      <c r="H22" s="183">
        <f t="shared" si="3"/>
        <v>0</v>
      </c>
      <c r="I22" s="183">
        <f t="shared" si="3"/>
        <v>0</v>
      </c>
      <c r="J22" s="183">
        <f t="shared" si="3"/>
        <v>0</v>
      </c>
      <c r="K22" s="183">
        <f t="shared" si="3"/>
        <v>0</v>
      </c>
      <c r="L22" s="183">
        <f t="shared" si="3"/>
        <v>0</v>
      </c>
      <c r="M22" s="183">
        <f t="shared" si="3"/>
        <v>0</v>
      </c>
      <c r="N22" s="183">
        <f t="shared" si="3"/>
        <v>0</v>
      </c>
    </row>
    <row r="23" spans="1:14" s="103" customFormat="1" ht="20.5" customHeight="1" x14ac:dyDescent="0.55000000000000004">
      <c r="A23" s="193" t="s">
        <v>113</v>
      </c>
      <c r="B23" s="202" t="s">
        <v>227</v>
      </c>
      <c r="C23" s="157">
        <v>13</v>
      </c>
      <c r="D23" s="180">
        <f t="shared" ref="D23:D24" si="4">SUM(E23:N23)</f>
        <v>0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</row>
    <row r="24" spans="1:14" s="103" customFormat="1" ht="20.5" customHeight="1" x14ac:dyDescent="0.55000000000000004">
      <c r="A24" s="193" t="s">
        <v>115</v>
      </c>
      <c r="B24" s="202" t="s">
        <v>226</v>
      </c>
      <c r="C24" s="157">
        <v>13</v>
      </c>
      <c r="D24" s="180">
        <f t="shared" si="4"/>
        <v>0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</row>
    <row r="25" spans="1:14" s="103" customFormat="1" ht="20.2" customHeight="1" x14ac:dyDescent="0.55000000000000004">
      <c r="A25" s="193" t="s">
        <v>117</v>
      </c>
      <c r="B25" s="199" t="s">
        <v>236</v>
      </c>
      <c r="C25" s="157">
        <v>13</v>
      </c>
      <c r="D25" s="180">
        <f xml:space="preserve"> (D10 - D22)</f>
        <v>0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  <row r="26" spans="1:14" s="103" customFormat="1" ht="20.2" customHeight="1" x14ac:dyDescent="0.55000000000000004">
      <c r="A26" s="193" t="s">
        <v>119</v>
      </c>
      <c r="B26" s="199" t="s">
        <v>233</v>
      </c>
      <c r="C26" s="157"/>
      <c r="D26" s="116">
        <f xml:space="preserve"> ABS(D18 - SUM(D19:D21) - D25)</f>
        <v>0</v>
      </c>
      <c r="E26" s="184"/>
      <c r="F26" s="185"/>
      <c r="G26" s="185"/>
      <c r="H26" s="185"/>
      <c r="I26" s="185"/>
      <c r="J26" s="185"/>
      <c r="K26" s="185"/>
      <c r="L26" s="185"/>
      <c r="M26" s="185"/>
      <c r="N26" s="186"/>
    </row>
    <row r="27" spans="1:14" ht="20.2" customHeight="1" x14ac:dyDescent="0.55000000000000004">
      <c r="B27" s="199"/>
      <c r="C27" s="203"/>
      <c r="D27" s="116"/>
      <c r="E27" s="187"/>
      <c r="F27" s="187"/>
      <c r="G27" s="187"/>
      <c r="H27" s="187"/>
      <c r="I27" s="187"/>
      <c r="J27" s="187"/>
      <c r="K27" s="187"/>
      <c r="L27" s="187"/>
      <c r="M27" s="187"/>
      <c r="N27" s="188"/>
    </row>
    <row r="28" spans="1:14" ht="20.2" customHeight="1" x14ac:dyDescent="0.55000000000000004">
      <c r="A28" s="118" t="s">
        <v>62</v>
      </c>
      <c r="B28" s="129" t="s">
        <v>105</v>
      </c>
      <c r="C28" s="130"/>
      <c r="D28" s="110"/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1:14" ht="20.5" customHeight="1" x14ac:dyDescent="0.55000000000000004">
      <c r="A29" s="118" t="s">
        <v>64</v>
      </c>
      <c r="B29" s="161" t="s">
        <v>252</v>
      </c>
      <c r="C29" s="204"/>
      <c r="D29" s="180">
        <f t="shared" ref="D29:D30" si="5">SUM(E29:N29)</f>
        <v>0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</row>
    <row r="30" spans="1:14" ht="20.5" customHeight="1" x14ac:dyDescent="0.55000000000000004">
      <c r="A30" s="118" t="s">
        <v>65</v>
      </c>
      <c r="B30" s="161" t="s">
        <v>266</v>
      </c>
      <c r="C30" s="204"/>
      <c r="D30" s="180">
        <f t="shared" si="5"/>
        <v>0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</row>
    <row r="31" spans="1:14" ht="20.2" customHeight="1" x14ac:dyDescent="0.55000000000000004">
      <c r="B31" s="205"/>
    </row>
    <row r="32" spans="1:14" ht="20.2" customHeight="1" x14ac:dyDescent="0.55000000000000004"/>
    <row r="33" ht="20.2" customHeight="1" x14ac:dyDescent="0.55000000000000004"/>
    <row r="34" ht="20.2" customHeight="1" x14ac:dyDescent="0.55000000000000004"/>
    <row r="35" ht="20.2" customHeight="1" x14ac:dyDescent="0.55000000000000004"/>
    <row r="36" ht="20.2" customHeight="1" x14ac:dyDescent="0.55000000000000004"/>
    <row r="37" ht="20.2" customHeight="1" x14ac:dyDescent="0.55000000000000004"/>
    <row r="38" ht="20.2" customHeight="1" x14ac:dyDescent="0.55000000000000004"/>
  </sheetData>
  <sheetProtection algorithmName="SHA-512" hashValue="rXiiqJ94e6TW/5SAvv1dQwHPrl/RVz4gO7qSg+6y28nhES/p/AkvBgilJxDBYLcCxOYKz1J3yxOhp5SBJF74RA==" saltValue="JHbvCLzdjXoleKZYDI9Xtg==" spinCount="100000" sheet="1" formatCells="0" formatColumns="0" formatRows="0" insertColumns="0" insertRows="0" insertHyperlinks="0" deleteColumns="0" deleteRows="0" sort="0" autoFilter="0" pivotTables="0"/>
  <mergeCells count="2">
    <mergeCell ref="B1:C1"/>
    <mergeCell ref="B2:C2"/>
  </mergeCells>
  <phoneticPr fontId="14" type="noConversion"/>
  <hyperlinks>
    <hyperlink ref="B1:C1" location="'Schedule Listing'!A1" display="Return to Schedule Listing" xr:uid="{4CFAE465-B929-44A3-BBA2-875E87E1F62F}"/>
  </hyperlinks>
  <pageMargins left="0.23622047244094491" right="0.23622047244094491" top="0.74803149606299213" bottom="0.74803149606299213" header="0.31496062992125984" footer="0.31496062992125984"/>
  <pageSetup paperSize="5" scale="56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F05D-CD6C-496B-9E8D-D609D7FA6C61}">
  <dimension ref="A1:S49"/>
  <sheetViews>
    <sheetView zoomScale="65" zoomScaleNormal="85" workbookViewId="0">
      <selection sqref="A1:B1"/>
    </sheetView>
  </sheetViews>
  <sheetFormatPr defaultColWidth="8.734375" defaultRowHeight="14.4" x14ac:dyDescent="0.55000000000000004"/>
  <cols>
    <col min="1" max="1" width="31.734375" style="170" customWidth="1"/>
    <col min="2" max="2" width="29.15625" style="170" customWidth="1"/>
    <col min="3" max="3" width="37.47265625" style="170" bestFit="1" customWidth="1"/>
    <col min="4" max="4" width="25.5234375" style="170" customWidth="1"/>
    <col min="5" max="5" width="25.15625" style="170" customWidth="1"/>
    <col min="6" max="6" width="19" style="170" customWidth="1"/>
    <col min="7" max="7" width="22.5234375" style="170" customWidth="1"/>
    <col min="8" max="8" width="24" style="170" customWidth="1"/>
    <col min="9" max="10" width="20.5234375" style="170" customWidth="1"/>
    <col min="11" max="11" width="25.3671875" style="170" customWidth="1"/>
    <col min="12" max="13" width="20.5234375" style="170" customWidth="1"/>
    <col min="14" max="14" width="40.5234375" style="170" customWidth="1"/>
    <col min="15" max="15" width="8.734375" style="170"/>
    <col min="16" max="21" width="13.7890625" style="170" customWidth="1"/>
    <col min="22" max="16384" width="8.734375" style="170"/>
  </cols>
  <sheetData>
    <row r="1" spans="1:19" ht="20.2" customHeight="1" x14ac:dyDescent="0.6">
      <c r="A1" s="316" t="s">
        <v>18</v>
      </c>
      <c r="B1" s="316"/>
      <c r="H1" s="206"/>
      <c r="I1" s="206"/>
      <c r="J1" s="206"/>
    </row>
    <row r="2" spans="1:19" ht="20.2" customHeight="1" x14ac:dyDescent="0.55000000000000004">
      <c r="A2" s="317" t="s">
        <v>263</v>
      </c>
      <c r="B2" s="317"/>
    </row>
    <row r="3" spans="1:19" ht="20.2" customHeight="1" x14ac:dyDescent="0.55000000000000004"/>
    <row r="4" spans="1:19" ht="20.2" customHeight="1" x14ac:dyDescent="0.75">
      <c r="A4" s="318" t="s">
        <v>130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19" s="240" customFormat="1" ht="51" customHeight="1" x14ac:dyDescent="0.55000000000000004">
      <c r="A5" s="236" t="s">
        <v>131</v>
      </c>
      <c r="B5" s="236" t="s">
        <v>132</v>
      </c>
      <c r="C5" s="237" t="s">
        <v>133</v>
      </c>
      <c r="D5" s="238" t="s">
        <v>134</v>
      </c>
      <c r="E5" s="238" t="s">
        <v>135</v>
      </c>
      <c r="F5" s="238" t="s">
        <v>136</v>
      </c>
      <c r="G5" s="238" t="s">
        <v>137</v>
      </c>
      <c r="H5" s="238" t="s">
        <v>138</v>
      </c>
      <c r="I5" s="238" t="s">
        <v>163</v>
      </c>
      <c r="J5" s="236" t="s">
        <v>274</v>
      </c>
      <c r="K5" s="236" t="s">
        <v>273</v>
      </c>
      <c r="L5" s="236" t="s">
        <v>199</v>
      </c>
      <c r="M5" s="239" t="s">
        <v>139</v>
      </c>
      <c r="N5" s="307" t="s">
        <v>140</v>
      </c>
      <c r="O5" s="308"/>
      <c r="P5" s="308"/>
      <c r="Q5" s="308"/>
      <c r="R5" s="308"/>
      <c r="S5" s="309"/>
    </row>
    <row r="6" spans="1:19" ht="20.2" customHeight="1" x14ac:dyDescent="0.55000000000000004">
      <c r="A6" s="207" t="s">
        <v>158</v>
      </c>
      <c r="B6" s="207"/>
      <c r="C6" s="207"/>
      <c r="D6" s="207"/>
      <c r="E6" s="207"/>
      <c r="F6" s="207"/>
      <c r="G6" s="207"/>
      <c r="H6" s="207"/>
      <c r="I6" s="207"/>
      <c r="J6" s="242"/>
      <c r="K6" s="242"/>
      <c r="L6" s="208" t="e">
        <f>VLOOKUP(G6, Inputs!$M$2:$N$53, 2, FALSE)</f>
        <v>#N/A</v>
      </c>
      <c r="M6" s="209" t="e">
        <f>L6*K6</f>
        <v>#N/A</v>
      </c>
      <c r="N6" s="310"/>
      <c r="O6" s="311"/>
      <c r="P6" s="311"/>
      <c r="Q6" s="311"/>
      <c r="R6" s="311"/>
      <c r="S6" s="312"/>
    </row>
    <row r="7" spans="1:19" ht="20.2" customHeight="1" x14ac:dyDescent="0.55000000000000004">
      <c r="A7" s="207"/>
      <c r="B7" s="207"/>
      <c r="C7" s="207"/>
      <c r="D7" s="207"/>
      <c r="E7" s="207"/>
      <c r="F7" s="207"/>
      <c r="G7" s="207"/>
      <c r="H7" s="207"/>
      <c r="I7" s="207"/>
      <c r="J7" s="242"/>
      <c r="K7" s="242"/>
      <c r="L7" s="208" t="e">
        <f>VLOOKUP(G7, Inputs!$M$2:$N$53, 2, FALSE)</f>
        <v>#N/A</v>
      </c>
      <c r="M7" s="209" t="e">
        <f>L7*K7</f>
        <v>#N/A</v>
      </c>
      <c r="N7" s="310"/>
      <c r="O7" s="311"/>
      <c r="P7" s="311"/>
      <c r="Q7" s="311"/>
      <c r="R7" s="311"/>
      <c r="S7" s="312"/>
    </row>
    <row r="8" spans="1:19" ht="20.2" customHeight="1" x14ac:dyDescent="0.55000000000000004">
      <c r="A8" s="207"/>
      <c r="B8" s="207"/>
      <c r="C8" s="207"/>
      <c r="D8" s="207"/>
      <c r="E8" s="207"/>
      <c r="F8" s="207"/>
      <c r="G8" s="207"/>
      <c r="H8" s="207"/>
      <c r="I8" s="207"/>
      <c r="J8" s="242"/>
      <c r="K8" s="242"/>
      <c r="L8" s="208" t="e">
        <f>VLOOKUP(G8, Inputs!$M$2:$N$53, 2, FALSE)</f>
        <v>#N/A</v>
      </c>
      <c r="M8" s="209" t="e">
        <f>L8*K8</f>
        <v>#N/A</v>
      </c>
      <c r="N8" s="310"/>
      <c r="O8" s="311"/>
      <c r="P8" s="311"/>
      <c r="Q8" s="311"/>
      <c r="R8" s="311"/>
      <c r="S8" s="312"/>
    </row>
    <row r="9" spans="1:19" ht="20.2" customHeight="1" x14ac:dyDescent="0.55000000000000004">
      <c r="A9" s="207"/>
      <c r="B9" s="207"/>
      <c r="C9" s="207"/>
      <c r="D9" s="207"/>
      <c r="E9" s="207"/>
      <c r="F9" s="207"/>
      <c r="G9" s="207"/>
      <c r="H9" s="207"/>
      <c r="I9" s="207"/>
      <c r="J9" s="242"/>
      <c r="K9" s="242"/>
      <c r="L9" s="208" t="e">
        <f>VLOOKUP(G9, Inputs!$M$2:$N$53, 2, FALSE)</f>
        <v>#N/A</v>
      </c>
      <c r="M9" s="209" t="e">
        <f t="shared" ref="M9:M21" si="0">L9*K9</f>
        <v>#N/A</v>
      </c>
      <c r="N9" s="310"/>
      <c r="O9" s="311"/>
      <c r="P9" s="311"/>
      <c r="Q9" s="311"/>
      <c r="R9" s="311"/>
      <c r="S9" s="312"/>
    </row>
    <row r="10" spans="1:19" ht="20.2" customHeight="1" x14ac:dyDescent="0.55000000000000004">
      <c r="A10" s="207"/>
      <c r="B10" s="207"/>
      <c r="C10" s="207"/>
      <c r="D10" s="207"/>
      <c r="E10" s="207"/>
      <c r="F10" s="207"/>
      <c r="G10" s="207"/>
      <c r="H10" s="207"/>
      <c r="I10" s="207"/>
      <c r="J10" s="242"/>
      <c r="K10" s="242"/>
      <c r="L10" s="208" t="e">
        <f>VLOOKUP(G10, Inputs!$M$2:$N$53, 2, FALSE)</f>
        <v>#N/A</v>
      </c>
      <c r="M10" s="209" t="e">
        <f t="shared" si="0"/>
        <v>#N/A</v>
      </c>
      <c r="N10" s="310"/>
      <c r="O10" s="311"/>
      <c r="P10" s="311"/>
      <c r="Q10" s="311"/>
      <c r="R10" s="311"/>
      <c r="S10" s="312"/>
    </row>
    <row r="11" spans="1:19" ht="20.2" customHeight="1" x14ac:dyDescent="0.55000000000000004">
      <c r="A11" s="207"/>
      <c r="B11" s="207"/>
      <c r="C11" s="207"/>
      <c r="D11" s="207"/>
      <c r="E11" s="207"/>
      <c r="F11" s="207"/>
      <c r="G11" s="207"/>
      <c r="H11" s="207"/>
      <c r="I11" s="207"/>
      <c r="J11" s="242"/>
      <c r="K11" s="242"/>
      <c r="L11" s="208" t="e">
        <f>VLOOKUP(G11, Inputs!$M$2:$N$53, 2, FALSE)</f>
        <v>#N/A</v>
      </c>
      <c r="M11" s="209" t="e">
        <f t="shared" si="0"/>
        <v>#N/A</v>
      </c>
      <c r="N11" s="310"/>
      <c r="O11" s="311"/>
      <c r="P11" s="311"/>
      <c r="Q11" s="311"/>
      <c r="R11" s="311"/>
      <c r="S11" s="312"/>
    </row>
    <row r="12" spans="1:19" ht="20.2" customHeight="1" x14ac:dyDescent="0.55000000000000004">
      <c r="A12" s="207"/>
      <c r="B12" s="207"/>
      <c r="C12" s="207"/>
      <c r="D12" s="207"/>
      <c r="E12" s="207"/>
      <c r="F12" s="207"/>
      <c r="G12" s="207"/>
      <c r="H12" s="207"/>
      <c r="I12" s="207"/>
      <c r="J12" s="242"/>
      <c r="K12" s="242"/>
      <c r="L12" s="208" t="e">
        <f>VLOOKUP(G12, Inputs!$M$2:$N$53, 2, FALSE)</f>
        <v>#N/A</v>
      </c>
      <c r="M12" s="209" t="e">
        <f t="shared" si="0"/>
        <v>#N/A</v>
      </c>
      <c r="N12" s="310"/>
      <c r="O12" s="311"/>
      <c r="P12" s="311"/>
      <c r="Q12" s="311"/>
      <c r="R12" s="311"/>
      <c r="S12" s="312"/>
    </row>
    <row r="13" spans="1:19" ht="20.2" customHeight="1" x14ac:dyDescent="0.55000000000000004">
      <c r="A13" s="207"/>
      <c r="B13" s="207"/>
      <c r="C13" s="207"/>
      <c r="D13" s="207"/>
      <c r="E13" s="207"/>
      <c r="F13" s="207"/>
      <c r="G13" s="207"/>
      <c r="H13" s="207"/>
      <c r="I13" s="207"/>
      <c r="J13" s="242"/>
      <c r="K13" s="242"/>
      <c r="L13" s="208" t="e">
        <f>VLOOKUP(G13, Inputs!$M$2:$N$53, 2, FALSE)</f>
        <v>#N/A</v>
      </c>
      <c r="M13" s="209" t="e">
        <f t="shared" si="0"/>
        <v>#N/A</v>
      </c>
      <c r="N13" s="310"/>
      <c r="O13" s="311"/>
      <c r="P13" s="311"/>
      <c r="Q13" s="311"/>
      <c r="R13" s="311"/>
      <c r="S13" s="312"/>
    </row>
    <row r="14" spans="1:19" ht="20.2" customHeight="1" x14ac:dyDescent="0.55000000000000004">
      <c r="A14" s="207"/>
      <c r="B14" s="207"/>
      <c r="C14" s="207"/>
      <c r="D14" s="207"/>
      <c r="E14" s="207"/>
      <c r="F14" s="207"/>
      <c r="G14" s="207"/>
      <c r="H14" s="207"/>
      <c r="I14" s="207"/>
      <c r="J14" s="242"/>
      <c r="K14" s="242"/>
      <c r="L14" s="208" t="e">
        <f>VLOOKUP(G14, Inputs!$M$2:$N$53, 2, FALSE)</f>
        <v>#N/A</v>
      </c>
      <c r="M14" s="209" t="e">
        <f t="shared" si="0"/>
        <v>#N/A</v>
      </c>
      <c r="N14" s="310"/>
      <c r="O14" s="311"/>
      <c r="P14" s="311"/>
      <c r="Q14" s="311"/>
      <c r="R14" s="311"/>
      <c r="S14" s="312"/>
    </row>
    <row r="15" spans="1:19" ht="20.2" customHeight="1" x14ac:dyDescent="0.55000000000000004">
      <c r="A15" s="207"/>
      <c r="B15" s="207"/>
      <c r="C15" s="207"/>
      <c r="D15" s="207"/>
      <c r="E15" s="207"/>
      <c r="F15" s="207"/>
      <c r="G15" s="207"/>
      <c r="H15" s="207"/>
      <c r="I15" s="207"/>
      <c r="J15" s="242"/>
      <c r="K15" s="242"/>
      <c r="L15" s="208" t="e">
        <f>VLOOKUP(G15, Inputs!$M$2:$N$53, 2, FALSE)</f>
        <v>#N/A</v>
      </c>
      <c r="M15" s="209" t="e">
        <f t="shared" si="0"/>
        <v>#N/A</v>
      </c>
      <c r="N15" s="310"/>
      <c r="O15" s="311"/>
      <c r="P15" s="311"/>
      <c r="Q15" s="311"/>
      <c r="R15" s="311"/>
      <c r="S15" s="312"/>
    </row>
    <row r="16" spans="1:19" ht="20.2" customHeight="1" x14ac:dyDescent="0.55000000000000004">
      <c r="A16" s="207"/>
      <c r="B16" s="207"/>
      <c r="C16" s="207"/>
      <c r="D16" s="207"/>
      <c r="E16" s="207"/>
      <c r="F16" s="207"/>
      <c r="G16" s="207"/>
      <c r="H16" s="207"/>
      <c r="I16" s="207"/>
      <c r="J16" s="242"/>
      <c r="K16" s="242"/>
      <c r="L16" s="208" t="e">
        <f>VLOOKUP(G16, Inputs!$M$2:$N$53, 2, FALSE)</f>
        <v>#N/A</v>
      </c>
      <c r="M16" s="209" t="e">
        <f t="shared" si="0"/>
        <v>#N/A</v>
      </c>
      <c r="N16" s="310"/>
      <c r="O16" s="311"/>
      <c r="P16" s="311"/>
      <c r="Q16" s="311"/>
      <c r="R16" s="311"/>
      <c r="S16" s="312"/>
    </row>
    <row r="17" spans="1:19" ht="20.2" customHeight="1" x14ac:dyDescent="0.55000000000000004">
      <c r="A17" s="207"/>
      <c r="B17" s="207"/>
      <c r="C17" s="207"/>
      <c r="D17" s="207"/>
      <c r="E17" s="207"/>
      <c r="F17" s="207"/>
      <c r="G17" s="207"/>
      <c r="H17" s="207"/>
      <c r="I17" s="207"/>
      <c r="J17" s="242"/>
      <c r="K17" s="242"/>
      <c r="L17" s="208" t="e">
        <f>VLOOKUP(G17, Inputs!$M$2:$N$53, 2, FALSE)</f>
        <v>#N/A</v>
      </c>
      <c r="M17" s="209" t="e">
        <f t="shared" si="0"/>
        <v>#N/A</v>
      </c>
      <c r="N17" s="310"/>
      <c r="O17" s="311"/>
      <c r="P17" s="311"/>
      <c r="Q17" s="311"/>
      <c r="R17" s="311"/>
      <c r="S17" s="312"/>
    </row>
    <row r="18" spans="1:19" ht="20.2" customHeight="1" x14ac:dyDescent="0.55000000000000004">
      <c r="A18" s="207"/>
      <c r="B18" s="207"/>
      <c r="C18" s="207"/>
      <c r="D18" s="207"/>
      <c r="E18" s="207"/>
      <c r="F18" s="207"/>
      <c r="G18" s="207"/>
      <c r="H18" s="207"/>
      <c r="I18" s="207"/>
      <c r="J18" s="242"/>
      <c r="K18" s="242"/>
      <c r="L18" s="208" t="e">
        <f>VLOOKUP(G18, Inputs!$M$2:$N$53, 2, FALSE)</f>
        <v>#N/A</v>
      </c>
      <c r="M18" s="209" t="e">
        <f t="shared" si="0"/>
        <v>#N/A</v>
      </c>
      <c r="N18" s="310"/>
      <c r="O18" s="311"/>
      <c r="P18" s="311"/>
      <c r="Q18" s="311"/>
      <c r="R18" s="311"/>
      <c r="S18" s="312"/>
    </row>
    <row r="19" spans="1:19" ht="20.2" customHeight="1" x14ac:dyDescent="0.55000000000000004">
      <c r="A19" s="207"/>
      <c r="B19" s="207"/>
      <c r="C19" s="207"/>
      <c r="D19" s="207"/>
      <c r="E19" s="207"/>
      <c r="F19" s="207"/>
      <c r="G19" s="207"/>
      <c r="H19" s="207"/>
      <c r="I19" s="207"/>
      <c r="J19" s="242"/>
      <c r="K19" s="242"/>
      <c r="L19" s="208" t="e">
        <f>VLOOKUP(G19, Inputs!$M$2:$N$53, 2, FALSE)</f>
        <v>#N/A</v>
      </c>
      <c r="M19" s="209" t="e">
        <f t="shared" si="0"/>
        <v>#N/A</v>
      </c>
      <c r="N19" s="310"/>
      <c r="O19" s="311"/>
      <c r="P19" s="311"/>
      <c r="Q19" s="311"/>
      <c r="R19" s="311"/>
      <c r="S19" s="312"/>
    </row>
    <row r="20" spans="1:19" ht="20.2" customHeight="1" x14ac:dyDescent="0.55000000000000004">
      <c r="A20" s="207"/>
      <c r="B20" s="207"/>
      <c r="C20" s="207"/>
      <c r="D20" s="207"/>
      <c r="E20" s="207"/>
      <c r="F20" s="207"/>
      <c r="G20" s="207"/>
      <c r="H20" s="207"/>
      <c r="I20" s="207"/>
      <c r="J20" s="242"/>
      <c r="K20" s="242"/>
      <c r="L20" s="208" t="e">
        <f>VLOOKUP(G20, Inputs!$M$2:$N$53, 2, FALSE)</f>
        <v>#N/A</v>
      </c>
      <c r="M20" s="209" t="e">
        <f t="shared" si="0"/>
        <v>#N/A</v>
      </c>
      <c r="N20" s="310"/>
      <c r="O20" s="311"/>
      <c r="P20" s="311"/>
      <c r="Q20" s="311"/>
      <c r="R20" s="311"/>
      <c r="S20" s="312"/>
    </row>
    <row r="21" spans="1:19" ht="20.2" customHeight="1" x14ac:dyDescent="0.55000000000000004">
      <c r="A21" s="207"/>
      <c r="B21" s="207"/>
      <c r="C21" s="207"/>
      <c r="D21" s="207"/>
      <c r="E21" s="207"/>
      <c r="F21" s="207"/>
      <c r="G21" s="207"/>
      <c r="H21" s="207"/>
      <c r="I21" s="207"/>
      <c r="J21" s="242"/>
      <c r="K21" s="242"/>
      <c r="L21" s="208" t="e">
        <f>VLOOKUP(G21, Inputs!$M$2:$N$53, 2, FALSE)</f>
        <v>#N/A</v>
      </c>
      <c r="M21" s="209" t="e">
        <f t="shared" si="0"/>
        <v>#N/A</v>
      </c>
      <c r="N21" s="310"/>
      <c r="O21" s="311"/>
      <c r="P21" s="311"/>
      <c r="Q21" s="311"/>
      <c r="R21" s="311"/>
      <c r="S21" s="312"/>
    </row>
    <row r="22" spans="1:19" ht="20.2" customHeight="1" x14ac:dyDescent="0.55000000000000004">
      <c r="A22" s="210"/>
      <c r="B22" s="211"/>
      <c r="C22" s="211"/>
      <c r="D22" s="211"/>
      <c r="E22" s="211"/>
      <c r="F22" s="211"/>
      <c r="G22" s="211"/>
      <c r="H22" s="211"/>
      <c r="I22" s="212"/>
      <c r="J22" s="304" t="s">
        <v>281</v>
      </c>
      <c r="K22" s="305"/>
      <c r="L22" s="213"/>
      <c r="M22" s="214">
        <f>SUMIF(C6:C21, "Foreign regulated deconsolidated", M6:M21)</f>
        <v>0</v>
      </c>
      <c r="N22" s="313"/>
      <c r="O22" s="314"/>
      <c r="P22" s="314"/>
      <c r="Q22" s="314"/>
      <c r="R22" s="314"/>
      <c r="S22" s="315"/>
    </row>
    <row r="23" spans="1:19" ht="20.2" customHeight="1" x14ac:dyDescent="0.55000000000000004">
      <c r="A23" s="215"/>
      <c r="B23" s="216"/>
      <c r="C23" s="216"/>
      <c r="D23" s="216"/>
      <c r="E23" s="216"/>
      <c r="F23" s="216"/>
      <c r="G23" s="216"/>
      <c r="H23" s="216"/>
      <c r="I23" s="217"/>
      <c r="J23" s="304" t="s">
        <v>276</v>
      </c>
      <c r="K23" s="305"/>
      <c r="L23" s="218"/>
      <c r="M23" s="219">
        <f>SUMIF(C6:C21, TRIM(_FARC), M6:M21)</f>
        <v>0</v>
      </c>
      <c r="N23" s="298"/>
      <c r="O23" s="299"/>
      <c r="P23" s="299"/>
      <c r="Q23" s="299"/>
      <c r="R23" s="299"/>
      <c r="S23" s="300"/>
    </row>
    <row r="24" spans="1:19" ht="20.2" customHeight="1" x14ac:dyDescent="0.55000000000000004">
      <c r="A24" s="215"/>
      <c r="B24" s="216"/>
      <c r="C24" s="216"/>
      <c r="D24" s="216"/>
      <c r="E24" s="216"/>
      <c r="F24" s="216"/>
      <c r="G24" s="216"/>
      <c r="H24" s="216"/>
      <c r="I24" s="217"/>
      <c r="J24" s="304" t="s">
        <v>275</v>
      </c>
      <c r="K24" s="305"/>
      <c r="L24" s="218"/>
      <c r="M24" s="219">
        <f>SUMIF(C6:C21, TRIM(_FOBR), M6:M21)</f>
        <v>0</v>
      </c>
      <c r="N24" s="298"/>
      <c r="O24" s="299"/>
      <c r="P24" s="299"/>
      <c r="Q24" s="299"/>
      <c r="R24" s="299"/>
      <c r="S24" s="300"/>
    </row>
    <row r="25" spans="1:19" ht="20.2" customHeight="1" x14ac:dyDescent="0.55000000000000004">
      <c r="A25" s="220"/>
      <c r="B25" s="221"/>
      <c r="C25" s="221"/>
      <c r="D25" s="221"/>
      <c r="E25" s="221"/>
      <c r="F25" s="221"/>
      <c r="G25" s="221"/>
      <c r="H25" s="221"/>
      <c r="I25" s="222"/>
      <c r="J25" s="304" t="s">
        <v>160</v>
      </c>
      <c r="K25" s="305"/>
      <c r="L25" s="218"/>
      <c r="M25" s="219">
        <f>SUM(M22:M24)</f>
        <v>0</v>
      </c>
      <c r="N25" s="301"/>
      <c r="O25" s="302"/>
      <c r="P25" s="302"/>
      <c r="Q25" s="302"/>
      <c r="R25" s="302"/>
      <c r="S25" s="303"/>
    </row>
    <row r="26" spans="1:19" ht="20.2" customHeight="1" x14ac:dyDescent="0.55000000000000004"/>
    <row r="27" spans="1:19" ht="20.2" customHeight="1" x14ac:dyDescent="0.55000000000000004"/>
    <row r="28" spans="1:19" ht="20.2" customHeight="1" x14ac:dyDescent="0.75">
      <c r="A28" s="306" t="s">
        <v>161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</row>
    <row r="29" spans="1:19" s="240" customFormat="1" ht="47.25" customHeight="1" x14ac:dyDescent="0.55000000000000004">
      <c r="A29" s="236" t="s">
        <v>131</v>
      </c>
      <c r="B29" s="236" t="s">
        <v>132</v>
      </c>
      <c r="C29" s="237" t="s">
        <v>133</v>
      </c>
      <c r="D29" s="238" t="s">
        <v>134</v>
      </c>
      <c r="E29" s="238" t="s">
        <v>135</v>
      </c>
      <c r="F29" s="241" t="s">
        <v>199</v>
      </c>
      <c r="G29" s="238" t="s">
        <v>163</v>
      </c>
      <c r="H29" s="236" t="s">
        <v>274</v>
      </c>
      <c r="I29" s="236" t="s">
        <v>273</v>
      </c>
      <c r="J29" s="239" t="s">
        <v>139</v>
      </c>
      <c r="K29" s="307" t="s">
        <v>140</v>
      </c>
      <c r="L29" s="308"/>
      <c r="M29" s="308"/>
      <c r="N29" s="308"/>
      <c r="O29" s="308"/>
      <c r="P29" s="308"/>
      <c r="Q29" s="308"/>
      <c r="R29" s="308"/>
      <c r="S29" s="309"/>
    </row>
    <row r="30" spans="1:19" ht="20.2" customHeight="1" x14ac:dyDescent="0.55000000000000004">
      <c r="A30" s="207" t="s">
        <v>158</v>
      </c>
      <c r="B30" s="207"/>
      <c r="C30" s="207"/>
      <c r="D30" s="207"/>
      <c r="E30" s="207"/>
      <c r="F30" s="223" t="e">
        <f xml:space="preserve"> VLOOKUP($C30, Inputs!$A$2:$B$5, 2, FALSE)</f>
        <v>#N/A</v>
      </c>
      <c r="G30" s="224"/>
      <c r="H30" s="225"/>
      <c r="I30" s="225"/>
      <c r="J30" s="209" t="e">
        <f>IF(OR($F30 = Inputs!$B$2, NOT(ISNUMBER( $F30))), "", F30*I30)</f>
        <v>#N/A</v>
      </c>
      <c r="K30" s="295"/>
      <c r="L30" s="296"/>
      <c r="M30" s="296"/>
      <c r="N30" s="296"/>
      <c r="O30" s="296"/>
      <c r="P30" s="296"/>
      <c r="Q30" s="296"/>
      <c r="R30" s="296"/>
      <c r="S30" s="297"/>
    </row>
    <row r="31" spans="1:19" ht="20.2" customHeight="1" x14ac:dyDescent="0.55000000000000004">
      <c r="A31" s="207"/>
      <c r="B31" s="207"/>
      <c r="C31" s="207"/>
      <c r="D31" s="207"/>
      <c r="E31" s="207"/>
      <c r="F31" s="223" t="e">
        <f xml:space="preserve"> VLOOKUP($C31, Inputs!$A$2:$B$5, 2, FALSE)</f>
        <v>#N/A</v>
      </c>
      <c r="G31" s="224"/>
      <c r="H31" s="225"/>
      <c r="I31" s="225"/>
      <c r="J31" s="209" t="e">
        <f t="shared" ref="J31:J45" si="1">F31*I31</f>
        <v>#N/A</v>
      </c>
      <c r="K31" s="295"/>
      <c r="L31" s="296"/>
      <c r="M31" s="296"/>
      <c r="N31" s="296"/>
      <c r="O31" s="296"/>
      <c r="P31" s="296"/>
      <c r="Q31" s="296"/>
      <c r="R31" s="296"/>
      <c r="S31" s="297"/>
    </row>
    <row r="32" spans="1:19" ht="20.2" customHeight="1" x14ac:dyDescent="0.55000000000000004">
      <c r="A32" s="207"/>
      <c r="B32" s="207"/>
      <c r="C32" s="207"/>
      <c r="D32" s="207"/>
      <c r="E32" s="207"/>
      <c r="F32" s="223" t="e">
        <f xml:space="preserve"> VLOOKUP($C32, Inputs!$A$2:$B$5, 2, FALSE)</f>
        <v>#N/A</v>
      </c>
      <c r="G32" s="224"/>
      <c r="H32" s="225"/>
      <c r="I32" s="225"/>
      <c r="J32" s="209" t="e">
        <f t="shared" si="1"/>
        <v>#N/A</v>
      </c>
      <c r="K32" s="295"/>
      <c r="L32" s="296"/>
      <c r="M32" s="296"/>
      <c r="N32" s="296"/>
      <c r="O32" s="296"/>
      <c r="P32" s="296"/>
      <c r="Q32" s="296"/>
      <c r="R32" s="296"/>
      <c r="S32" s="297"/>
    </row>
    <row r="33" spans="1:19" ht="20.2" customHeight="1" x14ac:dyDescent="0.55000000000000004">
      <c r="A33" s="207"/>
      <c r="B33" s="207"/>
      <c r="C33" s="207"/>
      <c r="D33" s="207"/>
      <c r="E33" s="207"/>
      <c r="F33" s="223" t="e">
        <f xml:space="preserve"> VLOOKUP($C33, Inputs!$A$2:$B$5, 2, FALSE)</f>
        <v>#N/A</v>
      </c>
      <c r="G33" s="224"/>
      <c r="H33" s="225"/>
      <c r="I33" s="225"/>
      <c r="J33" s="209" t="e">
        <f t="shared" si="1"/>
        <v>#N/A</v>
      </c>
      <c r="K33" s="295"/>
      <c r="L33" s="296"/>
      <c r="M33" s="296"/>
      <c r="N33" s="296"/>
      <c r="O33" s="296"/>
      <c r="P33" s="296"/>
      <c r="Q33" s="296"/>
      <c r="R33" s="296"/>
      <c r="S33" s="297"/>
    </row>
    <row r="34" spans="1:19" ht="20.2" customHeight="1" x14ac:dyDescent="0.55000000000000004">
      <c r="A34" s="207"/>
      <c r="B34" s="207"/>
      <c r="C34" s="207"/>
      <c r="D34" s="207"/>
      <c r="E34" s="207"/>
      <c r="F34" s="223" t="e">
        <f xml:space="preserve"> VLOOKUP($C34, Inputs!$A$2:$B$5, 2, FALSE)</f>
        <v>#N/A</v>
      </c>
      <c r="G34" s="224"/>
      <c r="H34" s="225"/>
      <c r="I34" s="225"/>
      <c r="J34" s="209" t="e">
        <f t="shared" si="1"/>
        <v>#N/A</v>
      </c>
      <c r="K34" s="295"/>
      <c r="L34" s="296"/>
      <c r="M34" s="296"/>
      <c r="N34" s="296"/>
      <c r="O34" s="296"/>
      <c r="P34" s="296"/>
      <c r="Q34" s="296"/>
      <c r="R34" s="296"/>
      <c r="S34" s="297"/>
    </row>
    <row r="35" spans="1:19" ht="20.2" customHeight="1" x14ac:dyDescent="0.55000000000000004">
      <c r="A35" s="207"/>
      <c r="B35" s="207"/>
      <c r="C35" s="207"/>
      <c r="D35" s="207"/>
      <c r="E35" s="207"/>
      <c r="F35" s="223" t="e">
        <f xml:space="preserve"> VLOOKUP($C35, Inputs!$A$2:$B$5, 2, FALSE)</f>
        <v>#N/A</v>
      </c>
      <c r="G35" s="224"/>
      <c r="H35" s="225"/>
      <c r="I35" s="225"/>
      <c r="J35" s="209" t="e">
        <f t="shared" si="1"/>
        <v>#N/A</v>
      </c>
      <c r="K35" s="295"/>
      <c r="L35" s="296"/>
      <c r="M35" s="296"/>
      <c r="N35" s="296"/>
      <c r="O35" s="296"/>
      <c r="P35" s="296"/>
      <c r="Q35" s="296"/>
      <c r="R35" s="296"/>
      <c r="S35" s="297"/>
    </row>
    <row r="36" spans="1:19" ht="20.2" customHeight="1" x14ac:dyDescent="0.55000000000000004">
      <c r="A36" s="207"/>
      <c r="B36" s="207"/>
      <c r="C36" s="207"/>
      <c r="D36" s="207"/>
      <c r="E36" s="207"/>
      <c r="F36" s="223" t="e">
        <f xml:space="preserve"> VLOOKUP($C36, Inputs!$A$2:$B$5, 2, FALSE)</f>
        <v>#N/A</v>
      </c>
      <c r="G36" s="224"/>
      <c r="H36" s="225"/>
      <c r="I36" s="225"/>
      <c r="J36" s="209" t="e">
        <f t="shared" si="1"/>
        <v>#N/A</v>
      </c>
      <c r="K36" s="295"/>
      <c r="L36" s="296"/>
      <c r="M36" s="296"/>
      <c r="N36" s="296"/>
      <c r="O36" s="296"/>
      <c r="P36" s="296"/>
      <c r="Q36" s="296"/>
      <c r="R36" s="296"/>
      <c r="S36" s="297"/>
    </row>
    <row r="37" spans="1:19" ht="20.2" customHeight="1" x14ac:dyDescent="0.55000000000000004">
      <c r="A37" s="207"/>
      <c r="B37" s="207"/>
      <c r="C37" s="207"/>
      <c r="D37" s="207"/>
      <c r="E37" s="207"/>
      <c r="F37" s="223" t="e">
        <f xml:space="preserve"> VLOOKUP($C37, Inputs!$A$2:$B$5, 2, FALSE)</f>
        <v>#N/A</v>
      </c>
      <c r="G37" s="224"/>
      <c r="H37" s="225"/>
      <c r="I37" s="225"/>
      <c r="J37" s="209" t="e">
        <f t="shared" si="1"/>
        <v>#N/A</v>
      </c>
      <c r="K37" s="295"/>
      <c r="L37" s="296"/>
      <c r="M37" s="296"/>
      <c r="N37" s="296"/>
      <c r="O37" s="296"/>
      <c r="P37" s="296"/>
      <c r="Q37" s="296"/>
      <c r="R37" s="296"/>
      <c r="S37" s="297"/>
    </row>
    <row r="38" spans="1:19" ht="20.2" customHeight="1" x14ac:dyDescent="0.55000000000000004">
      <c r="A38" s="207"/>
      <c r="B38" s="207"/>
      <c r="C38" s="207"/>
      <c r="D38" s="207"/>
      <c r="E38" s="207"/>
      <c r="F38" s="223" t="e">
        <f xml:space="preserve"> VLOOKUP($C38, Inputs!$A$2:$B$5, 2, FALSE)</f>
        <v>#N/A</v>
      </c>
      <c r="G38" s="224"/>
      <c r="H38" s="225"/>
      <c r="I38" s="225"/>
      <c r="J38" s="209" t="e">
        <f t="shared" si="1"/>
        <v>#N/A</v>
      </c>
      <c r="K38" s="295"/>
      <c r="L38" s="296"/>
      <c r="M38" s="296"/>
      <c r="N38" s="296"/>
      <c r="O38" s="296"/>
      <c r="P38" s="296"/>
      <c r="Q38" s="296"/>
      <c r="R38" s="296"/>
      <c r="S38" s="297"/>
    </row>
    <row r="39" spans="1:19" ht="20.2" customHeight="1" x14ac:dyDescent="0.55000000000000004">
      <c r="A39" s="207"/>
      <c r="B39" s="207"/>
      <c r="C39" s="207"/>
      <c r="D39" s="207"/>
      <c r="E39" s="207"/>
      <c r="F39" s="223" t="e">
        <f xml:space="preserve"> VLOOKUP($C39, Inputs!$A$2:$B$5, 2, FALSE)</f>
        <v>#N/A</v>
      </c>
      <c r="G39" s="226"/>
      <c r="H39" s="225"/>
      <c r="I39" s="225"/>
      <c r="J39" s="209" t="e">
        <f t="shared" si="1"/>
        <v>#N/A</v>
      </c>
      <c r="K39" s="295"/>
      <c r="L39" s="296"/>
      <c r="M39" s="296"/>
      <c r="N39" s="296"/>
      <c r="O39" s="296"/>
      <c r="P39" s="296"/>
      <c r="Q39" s="296"/>
      <c r="R39" s="296"/>
      <c r="S39" s="297"/>
    </row>
    <row r="40" spans="1:19" ht="20.2" customHeight="1" x14ac:dyDescent="0.55000000000000004">
      <c r="A40" s="207"/>
      <c r="B40" s="207"/>
      <c r="C40" s="207"/>
      <c r="D40" s="207"/>
      <c r="E40" s="207"/>
      <c r="F40" s="223" t="e">
        <f xml:space="preserve"> VLOOKUP($C40, Inputs!$A$2:$B$5, 2, FALSE)</f>
        <v>#N/A</v>
      </c>
      <c r="G40" s="226"/>
      <c r="H40" s="225"/>
      <c r="I40" s="225"/>
      <c r="J40" s="209" t="e">
        <f t="shared" si="1"/>
        <v>#N/A</v>
      </c>
      <c r="K40" s="295"/>
      <c r="L40" s="296"/>
      <c r="M40" s="296"/>
      <c r="N40" s="296"/>
      <c r="O40" s="296"/>
      <c r="P40" s="296"/>
      <c r="Q40" s="296"/>
      <c r="R40" s="296"/>
      <c r="S40" s="297"/>
    </row>
    <row r="41" spans="1:19" ht="20.2" customHeight="1" x14ac:dyDescent="0.55000000000000004">
      <c r="A41" s="207"/>
      <c r="B41" s="207"/>
      <c r="C41" s="207"/>
      <c r="D41" s="207"/>
      <c r="E41" s="207"/>
      <c r="F41" s="223" t="e">
        <f xml:space="preserve"> VLOOKUP($C41, Inputs!$A$2:$B$5, 2, FALSE)</f>
        <v>#N/A</v>
      </c>
      <c r="G41" s="226"/>
      <c r="H41" s="225"/>
      <c r="I41" s="225"/>
      <c r="J41" s="209" t="e">
        <f t="shared" si="1"/>
        <v>#N/A</v>
      </c>
      <c r="K41" s="295"/>
      <c r="L41" s="296"/>
      <c r="M41" s="296"/>
      <c r="N41" s="296"/>
      <c r="O41" s="296"/>
      <c r="P41" s="296"/>
      <c r="Q41" s="296"/>
      <c r="R41" s="296"/>
      <c r="S41" s="297"/>
    </row>
    <row r="42" spans="1:19" ht="20.2" customHeight="1" x14ac:dyDescent="0.55000000000000004">
      <c r="A42" s="207"/>
      <c r="B42" s="207"/>
      <c r="C42" s="207"/>
      <c r="D42" s="207"/>
      <c r="E42" s="207"/>
      <c r="F42" s="223" t="e">
        <f xml:space="preserve"> VLOOKUP($C42, Inputs!$A$2:$B$5, 2, FALSE)</f>
        <v>#N/A</v>
      </c>
      <c r="G42" s="226"/>
      <c r="H42" s="225"/>
      <c r="I42" s="225"/>
      <c r="J42" s="209" t="e">
        <f t="shared" si="1"/>
        <v>#N/A</v>
      </c>
      <c r="K42" s="295"/>
      <c r="L42" s="296"/>
      <c r="M42" s="296"/>
      <c r="N42" s="296"/>
      <c r="O42" s="296"/>
      <c r="P42" s="296"/>
      <c r="Q42" s="296"/>
      <c r="R42" s="296"/>
      <c r="S42" s="297"/>
    </row>
    <row r="43" spans="1:19" ht="20.2" customHeight="1" x14ac:dyDescent="0.55000000000000004">
      <c r="A43" s="207"/>
      <c r="B43" s="207"/>
      <c r="C43" s="207"/>
      <c r="D43" s="207"/>
      <c r="E43" s="207"/>
      <c r="F43" s="223" t="e">
        <f xml:space="preserve"> VLOOKUP($C43, Inputs!$A$2:$B$5, 2, FALSE)</f>
        <v>#N/A</v>
      </c>
      <c r="G43" s="226"/>
      <c r="H43" s="225"/>
      <c r="I43" s="225"/>
      <c r="J43" s="209" t="e">
        <f t="shared" si="1"/>
        <v>#N/A</v>
      </c>
      <c r="K43" s="295"/>
      <c r="L43" s="296"/>
      <c r="M43" s="296"/>
      <c r="N43" s="296"/>
      <c r="O43" s="296"/>
      <c r="P43" s="296"/>
      <c r="Q43" s="296"/>
      <c r="R43" s="296"/>
      <c r="S43" s="297"/>
    </row>
    <row r="44" spans="1:19" ht="20.2" customHeight="1" x14ac:dyDescent="0.55000000000000004">
      <c r="A44" s="207"/>
      <c r="B44" s="207"/>
      <c r="C44" s="207"/>
      <c r="D44" s="207"/>
      <c r="E44" s="207"/>
      <c r="F44" s="223" t="e">
        <f xml:space="preserve"> VLOOKUP($C44, Inputs!$A$2:$B$5, 2, FALSE)</f>
        <v>#N/A</v>
      </c>
      <c r="G44" s="226"/>
      <c r="H44" s="225"/>
      <c r="I44" s="225"/>
      <c r="J44" s="209" t="e">
        <f t="shared" si="1"/>
        <v>#N/A</v>
      </c>
      <c r="K44" s="295"/>
      <c r="L44" s="296"/>
      <c r="M44" s="296"/>
      <c r="N44" s="296"/>
      <c r="O44" s="296"/>
      <c r="P44" s="296"/>
      <c r="Q44" s="296"/>
      <c r="R44" s="296"/>
      <c r="S44" s="297"/>
    </row>
    <row r="45" spans="1:19" ht="20.2" customHeight="1" x14ac:dyDescent="0.55000000000000004">
      <c r="A45" s="207"/>
      <c r="B45" s="207"/>
      <c r="C45" s="207"/>
      <c r="D45" s="207"/>
      <c r="E45" s="207"/>
      <c r="F45" s="223" t="e">
        <f xml:space="preserve"> VLOOKUP($C45, Inputs!$A$2:$B$5, 2, FALSE)</f>
        <v>#N/A</v>
      </c>
      <c r="G45" s="226"/>
      <c r="H45" s="225"/>
      <c r="I45" s="227"/>
      <c r="J45" s="209" t="e">
        <f t="shared" si="1"/>
        <v>#N/A</v>
      </c>
      <c r="K45" s="295"/>
      <c r="L45" s="296"/>
      <c r="M45" s="296"/>
      <c r="N45" s="296"/>
      <c r="O45" s="296"/>
      <c r="P45" s="296"/>
      <c r="Q45" s="296"/>
      <c r="R45" s="296"/>
      <c r="S45" s="297"/>
    </row>
    <row r="46" spans="1:19" ht="20.2" customHeight="1" x14ac:dyDescent="0.55000000000000004">
      <c r="A46" s="228"/>
      <c r="B46" s="229"/>
      <c r="C46" s="229"/>
      <c r="D46" s="229"/>
      <c r="E46" s="229"/>
      <c r="F46" s="229"/>
      <c r="G46" s="289" t="s">
        <v>281</v>
      </c>
      <c r="H46" s="289"/>
      <c r="I46" s="290"/>
      <c r="J46" s="230">
        <f>SUMIF(C30:C45,"Foreign regulated deconsolidated", J30:J45)</f>
        <v>0</v>
      </c>
      <c r="K46" s="313"/>
      <c r="L46" s="314"/>
      <c r="M46" s="314"/>
      <c r="N46" s="314"/>
      <c r="O46" s="314"/>
      <c r="P46" s="314"/>
      <c r="Q46" s="314"/>
      <c r="R46" s="314"/>
      <c r="S46" s="315"/>
    </row>
    <row r="47" spans="1:19" ht="20.2" customHeight="1" x14ac:dyDescent="0.55000000000000004">
      <c r="A47" s="231"/>
      <c r="B47" s="232"/>
      <c r="C47" s="232"/>
      <c r="D47" s="232"/>
      <c r="E47" s="232"/>
      <c r="F47" s="232"/>
      <c r="G47" s="291" t="s">
        <v>276</v>
      </c>
      <c r="H47" s="291"/>
      <c r="I47" s="292"/>
      <c r="J47" s="230">
        <f>SUMIF(C30:C45,_FARC, J30:J45)</f>
        <v>0</v>
      </c>
      <c r="K47" s="298"/>
      <c r="L47" s="299"/>
      <c r="M47" s="299"/>
      <c r="N47" s="299"/>
      <c r="O47" s="299"/>
      <c r="P47" s="299"/>
      <c r="Q47" s="299"/>
      <c r="R47" s="299"/>
      <c r="S47" s="300"/>
    </row>
    <row r="48" spans="1:19" ht="20.2" customHeight="1" x14ac:dyDescent="0.55000000000000004">
      <c r="A48" s="231"/>
      <c r="B48" s="232"/>
      <c r="C48" s="232"/>
      <c r="D48" s="232"/>
      <c r="E48" s="232"/>
      <c r="F48" s="232"/>
      <c r="G48" s="291" t="s">
        <v>159</v>
      </c>
      <c r="H48" s="291"/>
      <c r="I48" s="292"/>
      <c r="J48" s="230">
        <f>SUMIF(C30:C45, _FOBR, J30:J45)</f>
        <v>0</v>
      </c>
      <c r="K48" s="298"/>
      <c r="L48" s="299"/>
      <c r="M48" s="299"/>
      <c r="N48" s="299"/>
      <c r="O48" s="299"/>
      <c r="P48" s="299"/>
      <c r="Q48" s="299"/>
      <c r="R48" s="299"/>
      <c r="S48" s="300"/>
    </row>
    <row r="49" spans="1:19" ht="20.2" customHeight="1" x14ac:dyDescent="0.55000000000000004">
      <c r="A49" s="233"/>
      <c r="B49" s="234"/>
      <c r="C49" s="234"/>
      <c r="D49" s="234"/>
      <c r="E49" s="234"/>
      <c r="F49" s="234"/>
      <c r="G49" s="293" t="s">
        <v>160</v>
      </c>
      <c r="H49" s="293"/>
      <c r="I49" s="294"/>
      <c r="J49" s="235">
        <f>SUM(J46:J48)</f>
        <v>0</v>
      </c>
      <c r="K49" s="301"/>
      <c r="L49" s="302"/>
      <c r="M49" s="302"/>
      <c r="N49" s="302"/>
      <c r="O49" s="302"/>
      <c r="P49" s="302"/>
      <c r="Q49" s="302"/>
      <c r="R49" s="302"/>
      <c r="S49" s="303"/>
    </row>
  </sheetData>
  <sheetProtection algorithmName="SHA-512" hashValue="2Xf2bjRbd2o/Wm0APANKCvx3rSC8d96vzs+5V8A8oaP3tnwiw2qSaMmvyIgDxDKZ8LDTjhCg0YiJBgIIVkH/Qw==" saltValue="uFe5OkPSc4jYN/FWZ9wtlg==" spinCount="100000" sheet="1" formatCells="0" formatColumns="0" formatRows="0" insertColumns="0" insertRows="0" insertHyperlinks="0" deleteColumns="0" deleteRows="0" sort="0" autoFilter="0" pivotTables="0"/>
  <dataConsolidate/>
  <mergeCells count="54">
    <mergeCell ref="K38:S38"/>
    <mergeCell ref="A1:B1"/>
    <mergeCell ref="A2:B2"/>
    <mergeCell ref="A4:S4"/>
    <mergeCell ref="N5:S5"/>
    <mergeCell ref="N6:S6"/>
    <mergeCell ref="N7:S7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K43:S43"/>
    <mergeCell ref="K44:S44"/>
    <mergeCell ref="K45:S45"/>
    <mergeCell ref="K39:S39"/>
    <mergeCell ref="K47:S47"/>
    <mergeCell ref="K46:S46"/>
    <mergeCell ref="N17:S17"/>
    <mergeCell ref="N18:S18"/>
    <mergeCell ref="N19:S19"/>
    <mergeCell ref="J22:K22"/>
    <mergeCell ref="J23:K23"/>
    <mergeCell ref="N20:S20"/>
    <mergeCell ref="N21:S21"/>
    <mergeCell ref="N22:S22"/>
    <mergeCell ref="N23:S23"/>
    <mergeCell ref="J24:K24"/>
    <mergeCell ref="J25:K25"/>
    <mergeCell ref="K32:S32"/>
    <mergeCell ref="N25:S25"/>
    <mergeCell ref="A28:S28"/>
    <mergeCell ref="K29:S29"/>
    <mergeCell ref="N24:S24"/>
    <mergeCell ref="G46:I46"/>
    <mergeCell ref="G47:I47"/>
    <mergeCell ref="G48:I48"/>
    <mergeCell ref="G49:I49"/>
    <mergeCell ref="K30:S30"/>
    <mergeCell ref="K31:S31"/>
    <mergeCell ref="K48:S48"/>
    <mergeCell ref="K49:S49"/>
    <mergeCell ref="K33:S33"/>
    <mergeCell ref="K34:S34"/>
    <mergeCell ref="K35:S35"/>
    <mergeCell ref="K36:S36"/>
    <mergeCell ref="K37:S37"/>
    <mergeCell ref="K40:S40"/>
    <mergeCell ref="K41:S41"/>
    <mergeCell ref="K42:S42"/>
  </mergeCells>
  <dataValidations disablePrompts="1" xWindow="556" yWindow="208" count="1">
    <dataValidation type="list" allowBlank="1" showInputMessage="1" showErrorMessage="1" sqref="A7:A14" xr:uid="{5333E76D-CF4B-4BBE-BA48-4C1BF53F6A56}">
      <formula1>"Line of Credit, Letter of Credit, Other non-capital "</formula1>
    </dataValidation>
  </dataValidations>
  <hyperlinks>
    <hyperlink ref="A1:B1" location="'Schedule Listing'!A1" display="Return to Schedule Listing" xr:uid="{A18D124D-EA25-46FA-811F-F32AF9A66354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556" yWindow="208" count="9">
        <x14:dataValidation type="list" allowBlank="1" showInputMessage="1" showErrorMessage="1" promptTitle="Guarantee type" prompt="Use the drop-down to select the type of parental capital guarantee." xr:uid="{92BCD084-5C5B-437E-8BC0-F637C4235734}">
          <x14:formula1>
            <xm:f>Inputs!$A$14:$A$16</xm:f>
          </x14:formula1>
          <xm:sqref>A30</xm:sqref>
        </x14:dataValidation>
        <x14:dataValidation type="list" allowBlank="1" showInputMessage="1" showErrorMessage="1" xr:uid="{37B44ACC-E840-4787-9242-D5EF8951421F}">
          <x14:formula1>
            <xm:f>Inputs!$A$2:$A$5</xm:f>
          </x14:formula1>
          <xm:sqref>C7:C21 C31:C45</xm:sqref>
        </x14:dataValidation>
        <x14:dataValidation type="list" allowBlank="1" showInputMessage="1" showErrorMessage="1" xr:uid="{460C2173-A564-4A40-AD8B-1E7F006D0C59}">
          <x14:formula1>
            <xm:f>Inputs!$D$1:$L$1</xm:f>
          </x14:formula1>
          <xm:sqref>F7:F21</xm:sqref>
        </x14:dataValidation>
        <x14:dataValidation type="list" allowBlank="1" showInputMessage="1" showErrorMessage="1" xr:uid="{9EBE2824-06F1-48BB-BA5D-D9590F1AD111}">
          <x14:formula1>
            <xm:f xml:space="preserve"> OFFSET(Inputs!$E$1, 1, (MATCH($F7, Inputs!$E$1:$L$1,0) - 1), 19, 1)</xm:f>
          </x14:formula1>
          <xm:sqref>G7:G21</xm:sqref>
        </x14:dataValidation>
        <x14:dataValidation type="list" allowBlank="1" showInputMessage="1" showErrorMessage="1" promptTitle="Guarantee type" prompt="Use the drop-down to select the type of non-capital parental guarantee." xr:uid="{B6744046-3A8D-4C70-AF5E-CE834CC8A3F5}">
          <x14:formula1>
            <xm:f>Inputs!$A$8:$A$11</xm:f>
          </x14:formula1>
          <xm:sqref>A6</xm:sqref>
        </x14:dataValidation>
        <x14:dataValidation type="list" allowBlank="1" showInputMessage="1" showErrorMessage="1" promptTitle="Entity type" prompt="Use the drop-down to select the type of entity benefitting from the guarantee." xr:uid="{B2E55B5A-4B53-4796-B190-9EFE79CFB481}">
          <x14:formula1>
            <xm:f>Inputs!$A$2:$A$5</xm:f>
          </x14:formula1>
          <xm:sqref>C6</xm:sqref>
        </x14:dataValidation>
        <x14:dataValidation type="list" allowBlank="1" showInputMessage="1" showErrorMessage="1" promptTitle="Select Rating Agency" prompt="Use the drop-down to slect a ratings provider. If the subsidiary is unrated, select &quot;Unrated&quot;." xr:uid="{FBB8BB6C-F9C5-4DDF-811B-1AACF36D6608}">
          <x14:formula1>
            <xm:f>Inputs!$D$1:$L$1</xm:f>
          </x14:formula1>
          <xm:sqref>F6</xm:sqref>
        </x14:dataValidation>
        <x14:dataValidation type="list" allowBlank="1" showInputMessage="1" showErrorMessage="1" promptTitle="Subsidiary rating" prompt="After selecting the Rating Provider, use the drop-down to select the subsidiary's rating. Rating should not reflect any parental support._x000a__x000a_" xr:uid="{BE82A882-C94A-4E9F-A199-014C8C8DBC87}">
          <x14:formula1>
            <xm:f xml:space="preserve"> OFFSET(Inputs!$E$1, 1, (MATCH($F6, Inputs!$E$1:$L$1,0) - 1), 19, 1)</xm:f>
          </x14:formula1>
          <xm:sqref>G6</xm:sqref>
        </x14:dataValidation>
        <x14:dataValidation type="list" allowBlank="1" showInputMessage="1" showErrorMessage="1" promptTitle="Entity type" prompt="Use the drop-down to select the type of entity benefitting from the capital guarantee." xr:uid="{730D5E1D-1072-4E62-90F5-52CF3A5BB39E}">
          <x14:formula1>
            <xm:f>Inputs!$A$2:$A$5</xm:f>
          </x14:formula1>
          <xm:sqref>C30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7F52-CF24-4670-8A53-FA2BA61A7484}">
  <dimension ref="A1:D52"/>
  <sheetViews>
    <sheetView zoomScale="145" zoomScaleNormal="145" workbookViewId="0">
      <selection activeCell="B1" sqref="B1"/>
    </sheetView>
  </sheetViews>
  <sheetFormatPr defaultRowHeight="20.2" customHeight="1" x14ac:dyDescent="0.55000000000000004"/>
  <cols>
    <col min="1" max="1" width="4.7890625" customWidth="1"/>
    <col min="2" max="2" width="71.5234375" customWidth="1"/>
    <col min="3" max="3" width="13.5234375" customWidth="1"/>
    <col min="4" max="4" width="15.5234375" customWidth="1"/>
  </cols>
  <sheetData>
    <row r="1" spans="1:4" ht="20.2" customHeight="1" x14ac:dyDescent="0.6">
      <c r="B1" s="45" t="s">
        <v>18</v>
      </c>
    </row>
    <row r="3" spans="1:4" ht="20.2" customHeight="1" x14ac:dyDescent="0.6">
      <c r="B3" s="57" t="s">
        <v>277</v>
      </c>
      <c r="C3" s="79"/>
    </row>
    <row r="5" spans="1:4" ht="28.8" x14ac:dyDescent="0.55000000000000004">
      <c r="B5" s="25"/>
      <c r="C5" s="81" t="s">
        <v>24</v>
      </c>
      <c r="D5" s="81" t="s">
        <v>246</v>
      </c>
    </row>
    <row r="6" spans="1:4" ht="20.2" customHeight="1" x14ac:dyDescent="0.55000000000000004">
      <c r="A6" s="59" t="s">
        <v>28</v>
      </c>
      <c r="B6" s="22" t="s">
        <v>272</v>
      </c>
      <c r="C6" s="25"/>
      <c r="D6" s="25"/>
    </row>
    <row r="7" spans="1:4" ht="20.2" customHeight="1" x14ac:dyDescent="0.55000000000000004">
      <c r="A7" s="59" t="s">
        <v>30</v>
      </c>
      <c r="B7" s="87" t="s">
        <v>224</v>
      </c>
      <c r="C7" s="89"/>
      <c r="D7" s="88"/>
    </row>
    <row r="8" spans="1:4" ht="30" customHeight="1" x14ac:dyDescent="0.55000000000000004">
      <c r="A8" s="59" t="s">
        <v>94</v>
      </c>
      <c r="B8" s="90" t="s">
        <v>279</v>
      </c>
      <c r="C8" s="88">
        <f>SUM(D8:D8)</f>
        <v>0</v>
      </c>
      <c r="D8" s="89"/>
    </row>
    <row r="9" spans="1:4" ht="20.2" customHeight="1" x14ac:dyDescent="0.55000000000000004">
      <c r="A9" s="59" t="s">
        <v>95</v>
      </c>
      <c r="B9" s="87" t="s">
        <v>198</v>
      </c>
      <c r="C9" s="88">
        <f>SUM(D9:D9)</f>
        <v>0</v>
      </c>
      <c r="D9" s="89"/>
    </row>
    <row r="10" spans="1:4" ht="28.8" x14ac:dyDescent="0.55000000000000004">
      <c r="A10" s="59" t="s">
        <v>96</v>
      </c>
      <c r="B10" s="90" t="s">
        <v>225</v>
      </c>
      <c r="C10" s="89"/>
      <c r="D10" s="88"/>
    </row>
    <row r="11" spans="1:4" ht="20.2" customHeight="1" x14ac:dyDescent="0.55000000000000004">
      <c r="A11" s="64"/>
      <c r="B11" s="64"/>
      <c r="C11" s="64"/>
      <c r="D11" s="64"/>
    </row>
    <row r="12" spans="1:4" ht="20.2" customHeight="1" x14ac:dyDescent="0.55000000000000004">
      <c r="A12" s="59" t="s">
        <v>32</v>
      </c>
      <c r="B12" s="320" t="s">
        <v>247</v>
      </c>
      <c r="C12" s="321"/>
      <c r="D12" s="321"/>
    </row>
    <row r="13" spans="1:4" ht="20.2" customHeight="1" x14ac:dyDescent="0.55000000000000004">
      <c r="B13" s="319"/>
      <c r="C13" s="319"/>
      <c r="D13" s="319"/>
    </row>
    <row r="14" spans="1:4" ht="20.2" customHeight="1" x14ac:dyDescent="0.55000000000000004">
      <c r="B14" s="319"/>
      <c r="C14" s="319"/>
      <c r="D14" s="319"/>
    </row>
    <row r="15" spans="1:4" ht="20.2" customHeight="1" x14ac:dyDescent="0.55000000000000004">
      <c r="B15" s="319"/>
      <c r="C15" s="319"/>
      <c r="D15" s="319"/>
    </row>
    <row r="16" spans="1:4" ht="20.2" customHeight="1" x14ac:dyDescent="0.55000000000000004">
      <c r="B16" s="319"/>
      <c r="C16" s="319"/>
      <c r="D16" s="319"/>
    </row>
    <row r="17" spans="2:4" ht="20.2" customHeight="1" x14ac:dyDescent="0.55000000000000004">
      <c r="B17" s="319"/>
      <c r="C17" s="319"/>
      <c r="D17" s="319"/>
    </row>
    <row r="18" spans="2:4" ht="20.2" customHeight="1" x14ac:dyDescent="0.55000000000000004">
      <c r="B18" s="319"/>
      <c r="C18" s="319"/>
      <c r="D18" s="319"/>
    </row>
    <row r="19" spans="2:4" ht="20.2" customHeight="1" x14ac:dyDescent="0.55000000000000004">
      <c r="B19" s="319"/>
      <c r="C19" s="319"/>
      <c r="D19" s="319"/>
    </row>
    <row r="20" spans="2:4" ht="20.2" customHeight="1" x14ac:dyDescent="0.55000000000000004">
      <c r="B20" s="319"/>
      <c r="C20" s="319"/>
      <c r="D20" s="319"/>
    </row>
    <row r="21" spans="2:4" ht="20.2" customHeight="1" x14ac:dyDescent="0.55000000000000004">
      <c r="B21" s="319"/>
      <c r="C21" s="319"/>
      <c r="D21" s="319"/>
    </row>
    <row r="22" spans="2:4" ht="20.2" customHeight="1" x14ac:dyDescent="0.55000000000000004">
      <c r="B22" s="319"/>
      <c r="C22" s="319"/>
      <c r="D22" s="319"/>
    </row>
    <row r="23" spans="2:4" ht="20.2" customHeight="1" x14ac:dyDescent="0.55000000000000004">
      <c r="B23" s="319"/>
      <c r="C23" s="319"/>
      <c r="D23" s="319"/>
    </row>
    <row r="24" spans="2:4" ht="20.2" customHeight="1" x14ac:dyDescent="0.55000000000000004">
      <c r="B24" s="319"/>
      <c r="C24" s="319"/>
      <c r="D24" s="319"/>
    </row>
    <row r="25" spans="2:4" ht="20.2" customHeight="1" x14ac:dyDescent="0.55000000000000004">
      <c r="B25" s="319"/>
      <c r="C25" s="319"/>
      <c r="D25" s="319"/>
    </row>
    <row r="26" spans="2:4" ht="20.2" customHeight="1" x14ac:dyDescent="0.55000000000000004">
      <c r="B26" s="319"/>
      <c r="C26" s="319"/>
      <c r="D26" s="319"/>
    </row>
    <row r="27" spans="2:4" ht="20.2" customHeight="1" x14ac:dyDescent="0.55000000000000004">
      <c r="B27" s="319"/>
      <c r="C27" s="319"/>
      <c r="D27" s="319"/>
    </row>
    <row r="28" spans="2:4" ht="20.2" customHeight="1" x14ac:dyDescent="0.55000000000000004">
      <c r="B28" s="319"/>
      <c r="C28" s="319"/>
      <c r="D28" s="319"/>
    </row>
    <row r="29" spans="2:4" ht="20.2" customHeight="1" x14ac:dyDescent="0.55000000000000004">
      <c r="B29" s="319"/>
      <c r="C29" s="319"/>
      <c r="D29" s="319"/>
    </row>
    <row r="30" spans="2:4" ht="20.2" customHeight="1" x14ac:dyDescent="0.55000000000000004">
      <c r="B30" s="319"/>
      <c r="C30" s="319"/>
      <c r="D30" s="319"/>
    </row>
    <row r="31" spans="2:4" ht="20.2" customHeight="1" x14ac:dyDescent="0.55000000000000004">
      <c r="B31" s="319"/>
      <c r="C31" s="319"/>
      <c r="D31" s="319"/>
    </row>
    <row r="32" spans="2:4" ht="20.2" customHeight="1" x14ac:dyDescent="0.55000000000000004">
      <c r="B32" s="319"/>
      <c r="C32" s="319"/>
      <c r="D32" s="319"/>
    </row>
    <row r="33" spans="2:4" ht="20.2" customHeight="1" x14ac:dyDescent="0.55000000000000004">
      <c r="B33" s="319"/>
      <c r="C33" s="319"/>
      <c r="D33" s="319"/>
    </row>
    <row r="34" spans="2:4" ht="20.2" customHeight="1" x14ac:dyDescent="0.55000000000000004">
      <c r="B34" s="319"/>
      <c r="C34" s="319"/>
      <c r="D34" s="319"/>
    </row>
    <row r="35" spans="2:4" ht="20.2" customHeight="1" x14ac:dyDescent="0.55000000000000004">
      <c r="B35" s="319"/>
      <c r="C35" s="319"/>
      <c r="D35" s="319"/>
    </row>
    <row r="36" spans="2:4" ht="20.2" customHeight="1" x14ac:dyDescent="0.55000000000000004">
      <c r="B36" s="319"/>
      <c r="C36" s="319"/>
      <c r="D36" s="319"/>
    </row>
    <row r="37" spans="2:4" ht="20.2" customHeight="1" x14ac:dyDescent="0.55000000000000004">
      <c r="B37" s="319"/>
      <c r="C37" s="319"/>
      <c r="D37" s="319"/>
    </row>
    <row r="38" spans="2:4" ht="20.2" customHeight="1" x14ac:dyDescent="0.55000000000000004">
      <c r="B38" s="319"/>
      <c r="C38" s="319"/>
      <c r="D38" s="319"/>
    </row>
    <row r="39" spans="2:4" ht="20.2" customHeight="1" x14ac:dyDescent="0.55000000000000004">
      <c r="B39" s="319"/>
      <c r="C39" s="319"/>
      <c r="D39" s="319"/>
    </row>
    <row r="40" spans="2:4" ht="20.2" customHeight="1" x14ac:dyDescent="0.55000000000000004">
      <c r="B40" s="319"/>
      <c r="C40" s="319"/>
      <c r="D40" s="319"/>
    </row>
    <row r="41" spans="2:4" ht="20.2" customHeight="1" x14ac:dyDescent="0.55000000000000004">
      <c r="B41" s="319"/>
      <c r="C41" s="319"/>
      <c r="D41" s="319"/>
    </row>
    <row r="42" spans="2:4" ht="20.2" customHeight="1" x14ac:dyDescent="0.55000000000000004">
      <c r="B42" s="319"/>
      <c r="C42" s="319"/>
      <c r="D42" s="319"/>
    </row>
    <row r="43" spans="2:4" ht="20.2" customHeight="1" x14ac:dyDescent="0.55000000000000004">
      <c r="B43" s="319"/>
      <c r="C43" s="319"/>
      <c r="D43" s="319"/>
    </row>
    <row r="44" spans="2:4" ht="20.2" customHeight="1" x14ac:dyDescent="0.55000000000000004">
      <c r="B44" s="319"/>
      <c r="C44" s="319"/>
      <c r="D44" s="319"/>
    </row>
    <row r="45" spans="2:4" ht="20.2" customHeight="1" x14ac:dyDescent="0.55000000000000004">
      <c r="B45" s="319"/>
      <c r="C45" s="319"/>
      <c r="D45" s="319"/>
    </row>
    <row r="46" spans="2:4" ht="20.2" customHeight="1" x14ac:dyDescent="0.55000000000000004">
      <c r="B46" s="319"/>
      <c r="C46" s="319"/>
      <c r="D46" s="319"/>
    </row>
    <row r="47" spans="2:4" ht="20.2" customHeight="1" x14ac:dyDescent="0.55000000000000004">
      <c r="B47" s="319"/>
      <c r="C47" s="319"/>
      <c r="D47" s="319"/>
    </row>
    <row r="48" spans="2:4" ht="20.2" customHeight="1" x14ac:dyDescent="0.55000000000000004">
      <c r="B48" s="319"/>
      <c r="C48" s="319"/>
      <c r="D48" s="319"/>
    </row>
    <row r="49" spans="2:4" ht="20.2" customHeight="1" x14ac:dyDescent="0.55000000000000004">
      <c r="B49" s="319"/>
      <c r="C49" s="319"/>
      <c r="D49" s="319"/>
    </row>
    <row r="50" spans="2:4" ht="20.2" customHeight="1" x14ac:dyDescent="0.55000000000000004">
      <c r="B50" s="319"/>
      <c r="C50" s="319"/>
      <c r="D50" s="319"/>
    </row>
    <row r="51" spans="2:4" ht="20.2" customHeight="1" x14ac:dyDescent="0.55000000000000004">
      <c r="B51" s="80"/>
      <c r="C51" s="80"/>
      <c r="D51" s="80"/>
    </row>
    <row r="52" spans="2:4" ht="20.2" customHeight="1" x14ac:dyDescent="0.55000000000000004">
      <c r="B52" s="80"/>
      <c r="C52" s="80"/>
      <c r="D52" s="80"/>
    </row>
  </sheetData>
  <mergeCells count="39">
    <mergeCell ref="B27:D27"/>
    <mergeCell ref="B28:D28"/>
    <mergeCell ref="B29:D29"/>
    <mergeCell ref="B30:D30"/>
    <mergeCell ref="B26:D26"/>
    <mergeCell ref="B49:D49"/>
    <mergeCell ref="B50:D50"/>
    <mergeCell ref="B39:D39"/>
    <mergeCell ref="B40:D40"/>
    <mergeCell ref="B41:D41"/>
    <mergeCell ref="B42:D42"/>
    <mergeCell ref="B48:D48"/>
    <mergeCell ref="B45:D45"/>
    <mergeCell ref="B46:D46"/>
    <mergeCell ref="B47:D47"/>
    <mergeCell ref="B25:D25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1:D31"/>
    <mergeCell ref="B32:D32"/>
    <mergeCell ref="B33:D33"/>
    <mergeCell ref="B34:D34"/>
    <mergeCell ref="B35:D35"/>
    <mergeCell ref="B36:D36"/>
    <mergeCell ref="B37:D37"/>
    <mergeCell ref="B38:D38"/>
    <mergeCell ref="B43:D43"/>
    <mergeCell ref="B44:D44"/>
  </mergeCells>
  <phoneticPr fontId="14" type="noConversion"/>
  <hyperlinks>
    <hyperlink ref="B1" location="'Schedule Listing'!A1" display="Return to Schedule Listing" xr:uid="{11C7B74F-4328-4FD2-8B4B-9EB4E50E7341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1FF5-BE22-4D2E-AE5F-07C1784D830B}">
  <dimension ref="A1:Q32"/>
  <sheetViews>
    <sheetView zoomScale="115" zoomScaleNormal="115" workbookViewId="0">
      <selection sqref="A1:C1"/>
    </sheetView>
  </sheetViews>
  <sheetFormatPr defaultRowHeight="14.4" x14ac:dyDescent="0.55000000000000004"/>
  <cols>
    <col min="1" max="1" width="16.5234375" customWidth="1"/>
    <col min="2" max="2" width="16.26171875" customWidth="1"/>
    <col min="3" max="3" width="5.47265625" customWidth="1"/>
    <col min="4" max="4" width="16.5234375" customWidth="1"/>
    <col min="5" max="5" width="14" customWidth="1"/>
    <col min="7" max="7" width="16.5234375" customWidth="1"/>
    <col min="8" max="8" width="12.734375" customWidth="1"/>
  </cols>
  <sheetData>
    <row r="1" spans="1:17" ht="20.2" customHeight="1" x14ac:dyDescent="0.6">
      <c r="A1" s="324" t="s">
        <v>18</v>
      </c>
      <c r="B1" s="324"/>
      <c r="C1" s="324"/>
    </row>
    <row r="2" spans="1:17" ht="20.2" customHeight="1" x14ac:dyDescent="0.6">
      <c r="A2" s="33"/>
      <c r="B2" s="33"/>
      <c r="C2" s="33"/>
    </row>
    <row r="3" spans="1:17" ht="20.2" customHeight="1" x14ac:dyDescent="0.55000000000000004">
      <c r="A3" s="325" t="s">
        <v>264</v>
      </c>
      <c r="B3" s="325"/>
      <c r="C3" s="325"/>
    </row>
    <row r="4" spans="1:17" ht="20.2" customHeight="1" x14ac:dyDescent="0.55000000000000004"/>
    <row r="5" spans="1:17" ht="20.2" customHeight="1" x14ac:dyDescent="0.55000000000000004">
      <c r="A5" s="322" t="s">
        <v>164</v>
      </c>
      <c r="B5" s="323"/>
      <c r="C5" s="2"/>
      <c r="D5" s="322" t="s">
        <v>165</v>
      </c>
      <c r="E5" s="323"/>
      <c r="G5" s="322" t="s">
        <v>143</v>
      </c>
      <c r="H5" s="323"/>
      <c r="L5" s="99"/>
      <c r="M5" s="99"/>
      <c r="N5" s="99"/>
      <c r="O5" s="99"/>
      <c r="P5" s="99"/>
      <c r="Q5" s="99"/>
    </row>
    <row r="6" spans="1:17" ht="20.2" customHeight="1" x14ac:dyDescent="0.55000000000000004">
      <c r="A6" s="27" t="s">
        <v>167</v>
      </c>
      <c r="B6" s="27" t="s">
        <v>166</v>
      </c>
      <c r="D6" s="27" t="s">
        <v>167</v>
      </c>
      <c r="E6" s="27" t="s">
        <v>166</v>
      </c>
      <c r="G6" s="27" t="s">
        <v>167</v>
      </c>
      <c r="H6" s="27" t="s">
        <v>166</v>
      </c>
    </row>
    <row r="7" spans="1:17" ht="20.2" customHeight="1" x14ac:dyDescent="0.55000000000000004">
      <c r="A7" s="28">
        <v>1.2500000000000001E-2</v>
      </c>
      <c r="B7" s="18" t="s">
        <v>168</v>
      </c>
      <c r="D7" s="28">
        <v>1.2500000000000001E-2</v>
      </c>
      <c r="E7" s="18" t="s">
        <v>168</v>
      </c>
      <c r="G7" s="29">
        <v>1.2500000000000001E-2</v>
      </c>
      <c r="H7" s="18" t="s">
        <v>144</v>
      </c>
    </row>
    <row r="8" spans="1:17" ht="20.2" customHeight="1" x14ac:dyDescent="0.55000000000000004">
      <c r="A8" s="29">
        <v>1.7500000000000002E-2</v>
      </c>
      <c r="B8" s="18" t="s">
        <v>169</v>
      </c>
      <c r="D8" s="29">
        <v>1.7500000000000002E-2</v>
      </c>
      <c r="E8" s="18" t="s">
        <v>170</v>
      </c>
      <c r="G8" s="29">
        <v>1.7500000000000002E-2</v>
      </c>
      <c r="H8" s="18" t="s">
        <v>171</v>
      </c>
    </row>
    <row r="9" spans="1:17" ht="20.2" customHeight="1" x14ac:dyDescent="0.55000000000000004">
      <c r="A9" s="29">
        <v>1.7500000000000002E-2</v>
      </c>
      <c r="B9" s="18" t="s">
        <v>145</v>
      </c>
      <c r="D9" s="29">
        <v>1.7500000000000002E-2</v>
      </c>
      <c r="E9" s="18" t="s">
        <v>145</v>
      </c>
      <c r="G9" s="29">
        <v>1.7500000000000002E-2</v>
      </c>
      <c r="H9" s="18" t="s">
        <v>172</v>
      </c>
    </row>
    <row r="10" spans="1:17" ht="20.2" customHeight="1" x14ac:dyDescent="0.55000000000000004">
      <c r="A10" s="29">
        <v>1.7500000000000002E-2</v>
      </c>
      <c r="B10" s="18" t="s">
        <v>154</v>
      </c>
      <c r="D10" s="29">
        <v>1.7500000000000002E-2</v>
      </c>
      <c r="E10" s="18" t="s">
        <v>173</v>
      </c>
      <c r="G10" s="29">
        <v>1.7500000000000002E-2</v>
      </c>
      <c r="H10" s="18" t="s">
        <v>174</v>
      </c>
    </row>
    <row r="11" spans="1:17" ht="20.2" customHeight="1" x14ac:dyDescent="0.55000000000000004">
      <c r="A11" s="29">
        <v>0.03</v>
      </c>
      <c r="B11" s="18" t="s">
        <v>175</v>
      </c>
      <c r="D11" s="29">
        <v>0.03</v>
      </c>
      <c r="E11" s="18" t="s">
        <v>176</v>
      </c>
      <c r="G11" s="29">
        <v>0.03</v>
      </c>
      <c r="H11" s="18" t="s">
        <v>30</v>
      </c>
    </row>
    <row r="12" spans="1:17" ht="20.2" customHeight="1" x14ac:dyDescent="0.55000000000000004">
      <c r="A12" s="29">
        <v>0.03</v>
      </c>
      <c r="B12" s="18" t="s">
        <v>28</v>
      </c>
      <c r="D12" s="29">
        <v>0.03</v>
      </c>
      <c r="E12" s="18" t="s">
        <v>28</v>
      </c>
      <c r="G12" s="29">
        <v>0.03</v>
      </c>
      <c r="H12" s="18" t="s">
        <v>94</v>
      </c>
    </row>
    <row r="13" spans="1:17" ht="20.2" customHeight="1" x14ac:dyDescent="0.55000000000000004">
      <c r="A13" s="29">
        <v>0.03</v>
      </c>
      <c r="B13" s="18" t="s">
        <v>177</v>
      </c>
      <c r="D13" s="29">
        <v>0.03</v>
      </c>
      <c r="E13" s="18" t="s">
        <v>178</v>
      </c>
      <c r="G13" s="29">
        <v>0.03</v>
      </c>
      <c r="H13" s="18" t="s">
        <v>95</v>
      </c>
    </row>
    <row r="14" spans="1:17" ht="20.2" customHeight="1" x14ac:dyDescent="0.55000000000000004">
      <c r="A14" s="29">
        <v>4.7500000000000001E-2</v>
      </c>
      <c r="B14" s="18" t="s">
        <v>179</v>
      </c>
      <c r="D14" s="29">
        <v>4.7500000000000001E-2</v>
      </c>
      <c r="E14" s="18" t="s">
        <v>180</v>
      </c>
      <c r="G14" s="29">
        <v>4.7500000000000001E-2</v>
      </c>
      <c r="H14" s="18" t="s">
        <v>181</v>
      </c>
    </row>
    <row r="15" spans="1:17" ht="20.2" customHeight="1" x14ac:dyDescent="0.55000000000000004">
      <c r="A15" s="29">
        <v>4.7500000000000001E-2</v>
      </c>
      <c r="B15" s="18" t="s">
        <v>148</v>
      </c>
      <c r="D15" s="29">
        <v>4.7500000000000001E-2</v>
      </c>
      <c r="E15" s="18" t="s">
        <v>148</v>
      </c>
      <c r="G15" s="29">
        <v>4.7500000000000001E-2</v>
      </c>
      <c r="H15" s="18" t="s">
        <v>182</v>
      </c>
    </row>
    <row r="16" spans="1:17" ht="20.2" customHeight="1" x14ac:dyDescent="0.55000000000000004">
      <c r="A16" s="29">
        <v>4.7500000000000001E-2</v>
      </c>
      <c r="B16" s="18" t="s">
        <v>183</v>
      </c>
      <c r="D16" s="29">
        <v>4.7500000000000001E-2</v>
      </c>
      <c r="E16" s="18" t="s">
        <v>184</v>
      </c>
      <c r="G16" s="29">
        <v>4.7500000000000001E-2</v>
      </c>
      <c r="H16" s="18" t="s">
        <v>185</v>
      </c>
    </row>
    <row r="17" spans="1:8" ht="20.2" customHeight="1" x14ac:dyDescent="0.55000000000000004">
      <c r="A17" s="29">
        <v>0.08</v>
      </c>
      <c r="B17" s="18" t="s">
        <v>152</v>
      </c>
      <c r="D17" s="29">
        <v>0.08</v>
      </c>
      <c r="E17" s="18" t="s">
        <v>186</v>
      </c>
      <c r="G17" s="29">
        <v>0.08</v>
      </c>
      <c r="H17" s="18" t="s">
        <v>187</v>
      </c>
    </row>
    <row r="18" spans="1:8" ht="20.2" customHeight="1" x14ac:dyDescent="0.55000000000000004">
      <c r="A18" s="29">
        <v>0.08</v>
      </c>
      <c r="B18" s="18" t="s">
        <v>188</v>
      </c>
      <c r="D18" s="29">
        <v>0.08</v>
      </c>
      <c r="E18" s="18" t="s">
        <v>188</v>
      </c>
      <c r="G18" s="29">
        <v>0.08</v>
      </c>
      <c r="H18" s="18" t="s">
        <v>189</v>
      </c>
    </row>
    <row r="19" spans="1:8" ht="20.2" customHeight="1" x14ac:dyDescent="0.55000000000000004">
      <c r="A19" s="29">
        <v>0.08</v>
      </c>
      <c r="B19" s="18" t="s">
        <v>190</v>
      </c>
      <c r="D19" s="29">
        <v>0.08</v>
      </c>
      <c r="E19" s="18" t="s">
        <v>155</v>
      </c>
      <c r="G19" s="29">
        <v>0.08</v>
      </c>
      <c r="H19" s="18" t="s">
        <v>191</v>
      </c>
    </row>
    <row r="20" spans="1:8" ht="20.2" customHeight="1" x14ac:dyDescent="0.55000000000000004">
      <c r="A20" s="29">
        <v>0.105</v>
      </c>
      <c r="B20" s="18" t="s">
        <v>192</v>
      </c>
      <c r="D20" s="29">
        <v>0.105</v>
      </c>
      <c r="E20" s="18" t="s">
        <v>193</v>
      </c>
      <c r="G20" s="29">
        <v>0.105</v>
      </c>
      <c r="H20" s="18" t="s">
        <v>34</v>
      </c>
    </row>
    <row r="21" spans="1:8" ht="20.2" customHeight="1" x14ac:dyDescent="0.55000000000000004">
      <c r="A21" s="29">
        <v>0.105</v>
      </c>
      <c r="B21" s="18" t="s">
        <v>32</v>
      </c>
      <c r="D21" s="29">
        <v>0.105</v>
      </c>
      <c r="E21" s="18" t="s">
        <v>32</v>
      </c>
      <c r="G21" s="29">
        <v>0.105</v>
      </c>
      <c r="H21" s="18" t="s">
        <v>35</v>
      </c>
    </row>
    <row r="22" spans="1:8" ht="20.2" customHeight="1" x14ac:dyDescent="0.55000000000000004">
      <c r="A22" s="29">
        <v>0.105</v>
      </c>
      <c r="B22" s="18" t="s">
        <v>194</v>
      </c>
      <c r="D22" s="29">
        <v>0.105</v>
      </c>
      <c r="E22" s="18" t="s">
        <v>195</v>
      </c>
      <c r="G22" s="29">
        <v>0.105</v>
      </c>
      <c r="H22" s="18" t="s">
        <v>37</v>
      </c>
    </row>
    <row r="23" spans="1:8" ht="20.2" customHeight="1" x14ac:dyDescent="0.55000000000000004">
      <c r="A23" s="29">
        <v>0.18</v>
      </c>
      <c r="B23" s="18" t="s">
        <v>157</v>
      </c>
      <c r="D23" s="29">
        <v>0.18</v>
      </c>
      <c r="E23" s="18" t="s">
        <v>196</v>
      </c>
      <c r="G23" s="29">
        <v>0.18</v>
      </c>
      <c r="H23" s="18" t="s">
        <v>197</v>
      </c>
    </row>
    <row r="24" spans="1:8" ht="20.2" customHeight="1" x14ac:dyDescent="0.55000000000000004">
      <c r="A24" s="28">
        <v>0.06</v>
      </c>
      <c r="B24" s="18" t="s">
        <v>149</v>
      </c>
      <c r="D24" s="28">
        <v>0.06</v>
      </c>
      <c r="E24" s="18" t="s">
        <v>149</v>
      </c>
      <c r="G24" s="28">
        <v>0.06</v>
      </c>
      <c r="H24" s="18" t="s">
        <v>149</v>
      </c>
    </row>
    <row r="25" spans="1:8" ht="20.2" customHeight="1" x14ac:dyDescent="0.55000000000000004"/>
    <row r="26" spans="1:8" ht="20.2" customHeight="1" x14ac:dyDescent="0.55000000000000004"/>
    <row r="27" spans="1:8" ht="20.2" customHeight="1" x14ac:dyDescent="0.55000000000000004"/>
    <row r="28" spans="1:8" ht="20.2" customHeight="1" x14ac:dyDescent="0.55000000000000004"/>
    <row r="29" spans="1:8" ht="20.2" customHeight="1" x14ac:dyDescent="0.55000000000000004"/>
    <row r="30" spans="1:8" ht="20.2" customHeight="1" x14ac:dyDescent="0.55000000000000004"/>
    <row r="31" spans="1:8" ht="20.2" customHeight="1" x14ac:dyDescent="0.55000000000000004"/>
    <row r="32" spans="1:8" ht="20.2" customHeight="1" x14ac:dyDescent="0.55000000000000004"/>
  </sheetData>
  <mergeCells count="5">
    <mergeCell ref="G5:H5"/>
    <mergeCell ref="A5:B5"/>
    <mergeCell ref="D5:E5"/>
    <mergeCell ref="A1:C1"/>
    <mergeCell ref="A3:C3"/>
  </mergeCells>
  <hyperlinks>
    <hyperlink ref="A1" location="'Schedule Listing'!A1" display="Return to Schedule Listing" xr:uid="{DE98B08F-404E-418C-8E12-AE0E9566543D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C166-CEEA-42D1-BC51-F4F8AD37A349}">
  <dimension ref="A1:O54"/>
  <sheetViews>
    <sheetView zoomScale="93" zoomScaleNormal="145" workbookViewId="0"/>
  </sheetViews>
  <sheetFormatPr defaultRowHeight="14.4" x14ac:dyDescent="0.55000000000000004"/>
  <cols>
    <col min="1" max="1" width="36.47265625" customWidth="1"/>
    <col min="2" max="2" width="11.5234375" customWidth="1"/>
    <col min="3" max="3" width="5.5234375" customWidth="1"/>
    <col min="4" max="4" width="15" bestFit="1" customWidth="1"/>
    <col min="5" max="11" width="15.7890625" bestFit="1" customWidth="1"/>
    <col min="12" max="12" width="15.7890625" customWidth="1"/>
    <col min="13" max="15" width="14.5234375" customWidth="1"/>
  </cols>
  <sheetData>
    <row r="1" spans="1:15" s="64" customFormat="1" ht="20.2" customHeight="1" x14ac:dyDescent="0.55000000000000004">
      <c r="A1" s="94" t="s">
        <v>133</v>
      </c>
      <c r="B1" s="95" t="s">
        <v>199</v>
      </c>
      <c r="C1" s="95"/>
      <c r="D1" s="96" t="s">
        <v>158</v>
      </c>
      <c r="E1" s="43" t="s">
        <v>153</v>
      </c>
      <c r="F1" s="43" t="s">
        <v>146</v>
      </c>
      <c r="G1" s="43" t="s">
        <v>147</v>
      </c>
      <c r="H1" s="43" t="s">
        <v>156</v>
      </c>
      <c r="I1" s="43" t="s">
        <v>151</v>
      </c>
      <c r="J1" s="43" t="s">
        <v>165</v>
      </c>
      <c r="K1" s="43" t="s">
        <v>143</v>
      </c>
      <c r="L1" s="43" t="s">
        <v>149</v>
      </c>
      <c r="M1" s="43" t="s">
        <v>200</v>
      </c>
      <c r="N1" s="43" t="s">
        <v>201</v>
      </c>
      <c r="O1" s="43"/>
    </row>
    <row r="2" spans="1:15" s="64" customFormat="1" x14ac:dyDescent="0.55000000000000004">
      <c r="A2" s="64" t="s">
        <v>158</v>
      </c>
      <c r="B2" s="97">
        <v>0</v>
      </c>
      <c r="E2" s="64" t="s">
        <v>158</v>
      </c>
      <c r="F2" s="64" t="s">
        <v>158</v>
      </c>
      <c r="G2" s="64" t="s">
        <v>158</v>
      </c>
      <c r="H2" s="64" t="s">
        <v>158</v>
      </c>
      <c r="I2" s="64" t="s">
        <v>158</v>
      </c>
      <c r="J2" s="64" t="s">
        <v>158</v>
      </c>
      <c r="K2" s="64" t="s">
        <v>158</v>
      </c>
      <c r="L2" s="64" t="s">
        <v>158</v>
      </c>
      <c r="M2" s="64" t="s">
        <v>168</v>
      </c>
      <c r="N2" s="44">
        <v>1.2500000000000001E-2</v>
      </c>
      <c r="O2" s="44"/>
    </row>
    <row r="3" spans="1:15" s="64" customFormat="1" x14ac:dyDescent="0.55000000000000004">
      <c r="A3" s="64" t="s">
        <v>278</v>
      </c>
      <c r="B3" s="97">
        <v>0.7</v>
      </c>
      <c r="E3" s="64" t="s">
        <v>168</v>
      </c>
      <c r="F3" s="64" t="s">
        <v>168</v>
      </c>
      <c r="G3" s="64" t="s">
        <v>168</v>
      </c>
      <c r="H3" s="64" t="s">
        <v>168</v>
      </c>
      <c r="I3" s="64" t="s">
        <v>168</v>
      </c>
      <c r="J3" s="64" t="s">
        <v>168</v>
      </c>
      <c r="K3" s="64" t="s">
        <v>144</v>
      </c>
      <c r="L3" s="64" t="s">
        <v>149</v>
      </c>
      <c r="M3" s="64" t="s">
        <v>169</v>
      </c>
      <c r="N3" s="44">
        <v>1.7500000000000002E-2</v>
      </c>
      <c r="O3" s="44"/>
    </row>
    <row r="4" spans="1:15" s="64" customFormat="1" x14ac:dyDescent="0.55000000000000004">
      <c r="A4" s="64" t="s">
        <v>142</v>
      </c>
      <c r="B4" s="97">
        <v>0.7</v>
      </c>
      <c r="E4" s="64" t="s">
        <v>169</v>
      </c>
      <c r="F4" s="64" t="s">
        <v>169</v>
      </c>
      <c r="G4" s="64" t="s">
        <v>169</v>
      </c>
      <c r="H4" s="64" t="s">
        <v>169</v>
      </c>
      <c r="I4" s="64" t="s">
        <v>169</v>
      </c>
      <c r="J4" s="64" t="s">
        <v>170</v>
      </c>
      <c r="K4" s="64" t="s">
        <v>171</v>
      </c>
      <c r="M4" s="64" t="s">
        <v>145</v>
      </c>
      <c r="N4" s="44">
        <v>1.7500000000000002E-2</v>
      </c>
      <c r="O4" s="44"/>
    </row>
    <row r="5" spans="1:15" s="64" customFormat="1" x14ac:dyDescent="0.55000000000000004">
      <c r="A5" s="64" t="s">
        <v>150</v>
      </c>
      <c r="B5" s="97">
        <v>0.65</v>
      </c>
      <c r="E5" s="64" t="s">
        <v>145</v>
      </c>
      <c r="F5" s="64" t="s">
        <v>145</v>
      </c>
      <c r="G5" s="64" t="s">
        <v>145</v>
      </c>
      <c r="H5" s="64" t="s">
        <v>145</v>
      </c>
      <c r="I5" s="64" t="s">
        <v>145</v>
      </c>
      <c r="J5" s="64" t="s">
        <v>145</v>
      </c>
      <c r="K5" s="64" t="s">
        <v>172</v>
      </c>
      <c r="M5" s="64" t="s">
        <v>154</v>
      </c>
      <c r="N5" s="44">
        <v>1.7500000000000002E-2</v>
      </c>
      <c r="O5" s="44"/>
    </row>
    <row r="6" spans="1:15" s="64" customFormat="1" x14ac:dyDescent="0.55000000000000004">
      <c r="E6" s="64" t="s">
        <v>154</v>
      </c>
      <c r="F6" s="64" t="s">
        <v>154</v>
      </c>
      <c r="G6" s="64" t="s">
        <v>154</v>
      </c>
      <c r="H6" s="64" t="s">
        <v>154</v>
      </c>
      <c r="I6" s="64" t="s">
        <v>154</v>
      </c>
      <c r="J6" s="64" t="s">
        <v>173</v>
      </c>
      <c r="K6" s="64" t="s">
        <v>174</v>
      </c>
      <c r="M6" s="64" t="s">
        <v>175</v>
      </c>
      <c r="N6" s="44">
        <v>0.03</v>
      </c>
      <c r="O6" s="44"/>
    </row>
    <row r="7" spans="1:15" s="64" customFormat="1" x14ac:dyDescent="0.55000000000000004">
      <c r="A7" s="95" t="s">
        <v>202</v>
      </c>
      <c r="E7" s="64" t="s">
        <v>175</v>
      </c>
      <c r="F7" s="64" t="s">
        <v>175</v>
      </c>
      <c r="G7" s="64" t="s">
        <v>175</v>
      </c>
      <c r="H7" s="64" t="s">
        <v>175</v>
      </c>
      <c r="I7" s="64" t="s">
        <v>175</v>
      </c>
      <c r="J7" s="64" t="s">
        <v>176</v>
      </c>
      <c r="K7" s="64" t="s">
        <v>30</v>
      </c>
      <c r="M7" s="64" t="s">
        <v>28</v>
      </c>
      <c r="N7" s="44">
        <v>0.03</v>
      </c>
      <c r="O7" s="44"/>
    </row>
    <row r="8" spans="1:15" s="64" customFormat="1" x14ac:dyDescent="0.55000000000000004">
      <c r="A8" s="98" t="s">
        <v>158</v>
      </c>
      <c r="E8" s="64" t="s">
        <v>28</v>
      </c>
      <c r="F8" s="64" t="s">
        <v>28</v>
      </c>
      <c r="G8" s="64" t="s">
        <v>28</v>
      </c>
      <c r="H8" s="64" t="s">
        <v>28</v>
      </c>
      <c r="I8" s="64" t="s">
        <v>28</v>
      </c>
      <c r="J8" s="64" t="s">
        <v>28</v>
      </c>
      <c r="K8" s="64" t="s">
        <v>94</v>
      </c>
      <c r="M8" s="64" t="s">
        <v>177</v>
      </c>
      <c r="N8" s="44">
        <v>0.03</v>
      </c>
      <c r="O8" s="44"/>
    </row>
    <row r="9" spans="1:15" s="64" customFormat="1" x14ac:dyDescent="0.55000000000000004">
      <c r="A9" s="64" t="s">
        <v>141</v>
      </c>
      <c r="E9" s="64" t="s">
        <v>177</v>
      </c>
      <c r="F9" s="64" t="s">
        <v>177</v>
      </c>
      <c r="G9" s="64" t="s">
        <v>177</v>
      </c>
      <c r="H9" s="64" t="s">
        <v>177</v>
      </c>
      <c r="I9" s="64" t="s">
        <v>177</v>
      </c>
      <c r="J9" s="64" t="s">
        <v>178</v>
      </c>
      <c r="K9" s="64" t="s">
        <v>95</v>
      </c>
      <c r="M9" s="64" t="s">
        <v>179</v>
      </c>
      <c r="N9" s="44">
        <v>4.7500000000000001E-2</v>
      </c>
      <c r="O9" s="44"/>
    </row>
    <row r="10" spans="1:15" s="64" customFormat="1" x14ac:dyDescent="0.55000000000000004">
      <c r="A10" s="64" t="s">
        <v>203</v>
      </c>
      <c r="E10" s="64" t="s">
        <v>179</v>
      </c>
      <c r="F10" s="64" t="s">
        <v>179</v>
      </c>
      <c r="G10" s="64" t="s">
        <v>179</v>
      </c>
      <c r="H10" s="64" t="s">
        <v>179</v>
      </c>
      <c r="I10" s="64" t="s">
        <v>179</v>
      </c>
      <c r="J10" s="64" t="s">
        <v>180</v>
      </c>
      <c r="K10" s="64" t="s">
        <v>181</v>
      </c>
      <c r="M10" s="64" t="s">
        <v>148</v>
      </c>
      <c r="N10" s="44">
        <v>4.7500000000000001E-2</v>
      </c>
      <c r="O10" s="44"/>
    </row>
    <row r="11" spans="1:15" s="64" customFormat="1" x14ac:dyDescent="0.55000000000000004">
      <c r="A11" s="64" t="s">
        <v>204</v>
      </c>
      <c r="E11" s="64" t="s">
        <v>148</v>
      </c>
      <c r="F11" s="64" t="s">
        <v>148</v>
      </c>
      <c r="G11" s="64" t="s">
        <v>148</v>
      </c>
      <c r="H11" s="64" t="s">
        <v>148</v>
      </c>
      <c r="I11" s="64" t="s">
        <v>148</v>
      </c>
      <c r="J11" s="64" t="s">
        <v>148</v>
      </c>
      <c r="K11" s="64" t="s">
        <v>182</v>
      </c>
      <c r="M11" s="64" t="s">
        <v>183</v>
      </c>
      <c r="N11" s="44">
        <v>4.7500000000000001E-2</v>
      </c>
      <c r="O11" s="44"/>
    </row>
    <row r="12" spans="1:15" s="64" customFormat="1" x14ac:dyDescent="0.55000000000000004">
      <c r="E12" s="64" t="s">
        <v>183</v>
      </c>
      <c r="F12" s="64" t="s">
        <v>183</v>
      </c>
      <c r="G12" s="64" t="s">
        <v>183</v>
      </c>
      <c r="H12" s="64" t="s">
        <v>183</v>
      </c>
      <c r="I12" s="64" t="s">
        <v>183</v>
      </c>
      <c r="J12" s="64" t="s">
        <v>184</v>
      </c>
      <c r="K12" s="64" t="s">
        <v>185</v>
      </c>
      <c r="M12" s="64" t="s">
        <v>152</v>
      </c>
      <c r="N12" s="44">
        <v>0.08</v>
      </c>
      <c r="O12" s="44"/>
    </row>
    <row r="13" spans="1:15" s="64" customFormat="1" x14ac:dyDescent="0.55000000000000004">
      <c r="A13" s="95" t="s">
        <v>205</v>
      </c>
      <c r="E13" s="64" t="s">
        <v>152</v>
      </c>
      <c r="F13" s="64" t="s">
        <v>152</v>
      </c>
      <c r="G13" s="64" t="s">
        <v>152</v>
      </c>
      <c r="H13" s="64" t="s">
        <v>152</v>
      </c>
      <c r="I13" s="64" t="s">
        <v>152</v>
      </c>
      <c r="J13" s="64" t="s">
        <v>186</v>
      </c>
      <c r="K13" s="64" t="s">
        <v>187</v>
      </c>
      <c r="M13" s="64" t="s">
        <v>188</v>
      </c>
      <c r="N13" s="44">
        <v>0.08</v>
      </c>
      <c r="O13" s="44"/>
    </row>
    <row r="14" spans="1:15" x14ac:dyDescent="0.55000000000000004">
      <c r="A14" s="58" t="s">
        <v>158</v>
      </c>
      <c r="E14" t="s">
        <v>188</v>
      </c>
      <c r="F14" t="s">
        <v>188</v>
      </c>
      <c r="G14" t="s">
        <v>188</v>
      </c>
      <c r="H14" t="s">
        <v>188</v>
      </c>
      <c r="I14" t="s">
        <v>188</v>
      </c>
      <c r="J14" t="s">
        <v>188</v>
      </c>
      <c r="K14" t="s">
        <v>189</v>
      </c>
      <c r="M14" t="s">
        <v>190</v>
      </c>
      <c r="N14" s="44">
        <v>0.08</v>
      </c>
      <c r="O14" s="44"/>
    </row>
    <row r="15" spans="1:15" x14ac:dyDescent="0.55000000000000004">
      <c r="A15" t="s">
        <v>162</v>
      </c>
      <c r="E15" t="s">
        <v>190</v>
      </c>
      <c r="F15" t="s">
        <v>190</v>
      </c>
      <c r="G15" t="s">
        <v>190</v>
      </c>
      <c r="H15" t="s">
        <v>190</v>
      </c>
      <c r="I15" t="s">
        <v>190</v>
      </c>
      <c r="J15" t="s">
        <v>155</v>
      </c>
      <c r="K15" t="s">
        <v>191</v>
      </c>
      <c r="M15" t="s">
        <v>192</v>
      </c>
      <c r="N15" s="44">
        <v>0.105</v>
      </c>
      <c r="O15" s="44"/>
    </row>
    <row r="16" spans="1:15" x14ac:dyDescent="0.55000000000000004">
      <c r="A16" t="s">
        <v>206</v>
      </c>
      <c r="E16" t="s">
        <v>192</v>
      </c>
      <c r="F16" t="s">
        <v>192</v>
      </c>
      <c r="G16" t="s">
        <v>192</v>
      </c>
      <c r="H16" t="s">
        <v>192</v>
      </c>
      <c r="I16" t="s">
        <v>192</v>
      </c>
      <c r="J16" t="s">
        <v>193</v>
      </c>
      <c r="K16" t="s">
        <v>34</v>
      </c>
      <c r="M16" t="s">
        <v>32</v>
      </c>
      <c r="N16" s="44">
        <v>0.105</v>
      </c>
      <c r="O16" s="44"/>
    </row>
    <row r="17" spans="5:15" x14ac:dyDescent="0.55000000000000004">
      <c r="E17" t="s">
        <v>32</v>
      </c>
      <c r="F17" t="s">
        <v>32</v>
      </c>
      <c r="G17" t="s">
        <v>32</v>
      </c>
      <c r="H17" t="s">
        <v>32</v>
      </c>
      <c r="I17" t="s">
        <v>32</v>
      </c>
      <c r="J17" t="s">
        <v>32</v>
      </c>
      <c r="K17" t="s">
        <v>35</v>
      </c>
      <c r="M17" t="s">
        <v>194</v>
      </c>
      <c r="N17" s="44">
        <v>0.105</v>
      </c>
      <c r="O17" s="44"/>
    </row>
    <row r="18" spans="5:15" x14ac:dyDescent="0.55000000000000004">
      <c r="E18" t="s">
        <v>194</v>
      </c>
      <c r="F18" t="s">
        <v>194</v>
      </c>
      <c r="G18" t="s">
        <v>194</v>
      </c>
      <c r="H18" t="s">
        <v>194</v>
      </c>
      <c r="I18" t="s">
        <v>194</v>
      </c>
      <c r="J18" t="s">
        <v>195</v>
      </c>
      <c r="K18" t="s">
        <v>37</v>
      </c>
      <c r="M18" t="s">
        <v>157</v>
      </c>
      <c r="N18" s="44">
        <v>0.18</v>
      </c>
      <c r="O18" s="44"/>
    </row>
    <row r="19" spans="5:15" x14ac:dyDescent="0.55000000000000004">
      <c r="E19" t="s">
        <v>157</v>
      </c>
      <c r="F19" t="s">
        <v>157</v>
      </c>
      <c r="G19" t="s">
        <v>157</v>
      </c>
      <c r="H19" t="s">
        <v>157</v>
      </c>
      <c r="I19" t="s">
        <v>157</v>
      </c>
      <c r="J19" t="s">
        <v>196</v>
      </c>
      <c r="K19" t="s">
        <v>197</v>
      </c>
      <c r="M19" t="s">
        <v>168</v>
      </c>
      <c r="N19" s="44">
        <v>1.2500000000000001E-2</v>
      </c>
      <c r="O19" s="44"/>
    </row>
    <row r="20" spans="5:15" x14ac:dyDescent="0.55000000000000004">
      <c r="E20" t="s">
        <v>149</v>
      </c>
      <c r="F20" t="s">
        <v>149</v>
      </c>
      <c r="G20" t="s">
        <v>149</v>
      </c>
      <c r="H20" t="s">
        <v>149</v>
      </c>
      <c r="I20" t="s">
        <v>149</v>
      </c>
      <c r="J20" t="s">
        <v>149</v>
      </c>
      <c r="K20" t="s">
        <v>149</v>
      </c>
      <c r="M20" t="s">
        <v>170</v>
      </c>
      <c r="N20" s="44">
        <v>1.7500000000000002E-2</v>
      </c>
      <c r="O20" s="44"/>
    </row>
    <row r="21" spans="5:15" x14ac:dyDescent="0.55000000000000004">
      <c r="M21" t="s">
        <v>145</v>
      </c>
      <c r="N21" s="44">
        <v>1.7500000000000002E-2</v>
      </c>
      <c r="O21" s="44"/>
    </row>
    <row r="22" spans="5:15" x14ac:dyDescent="0.55000000000000004">
      <c r="M22" t="s">
        <v>173</v>
      </c>
      <c r="N22" s="44">
        <v>1.7500000000000002E-2</v>
      </c>
      <c r="O22" s="44"/>
    </row>
    <row r="23" spans="5:15" x14ac:dyDescent="0.55000000000000004">
      <c r="M23" t="s">
        <v>176</v>
      </c>
      <c r="N23" s="44">
        <v>0.03</v>
      </c>
      <c r="O23" s="44"/>
    </row>
    <row r="24" spans="5:15" x14ac:dyDescent="0.55000000000000004">
      <c r="M24" t="s">
        <v>28</v>
      </c>
      <c r="N24" s="44">
        <v>0.03</v>
      </c>
      <c r="O24" s="44"/>
    </row>
    <row r="25" spans="5:15" x14ac:dyDescent="0.55000000000000004">
      <c r="M25" t="s">
        <v>178</v>
      </c>
      <c r="N25" s="44">
        <v>0.03</v>
      </c>
      <c r="O25" s="44"/>
    </row>
    <row r="26" spans="5:15" x14ac:dyDescent="0.55000000000000004">
      <c r="M26" t="s">
        <v>180</v>
      </c>
      <c r="N26" s="44">
        <v>4.7500000000000001E-2</v>
      </c>
      <c r="O26" s="44"/>
    </row>
    <row r="27" spans="5:15" x14ac:dyDescent="0.55000000000000004">
      <c r="M27" t="s">
        <v>148</v>
      </c>
      <c r="N27" s="44">
        <v>4.7500000000000001E-2</v>
      </c>
      <c r="O27" s="44"/>
    </row>
    <row r="28" spans="5:15" x14ac:dyDescent="0.55000000000000004">
      <c r="M28" t="s">
        <v>184</v>
      </c>
      <c r="N28" s="44">
        <v>4.7500000000000001E-2</v>
      </c>
      <c r="O28" s="44"/>
    </row>
    <row r="29" spans="5:15" x14ac:dyDescent="0.55000000000000004">
      <c r="M29" t="s">
        <v>186</v>
      </c>
      <c r="N29" s="44">
        <v>0.08</v>
      </c>
      <c r="O29" s="44"/>
    </row>
    <row r="30" spans="5:15" x14ac:dyDescent="0.55000000000000004">
      <c r="M30" t="s">
        <v>188</v>
      </c>
      <c r="N30" s="44">
        <v>0.08</v>
      </c>
      <c r="O30" s="44"/>
    </row>
    <row r="31" spans="5:15" x14ac:dyDescent="0.55000000000000004">
      <c r="M31" t="s">
        <v>155</v>
      </c>
      <c r="N31" s="44">
        <v>0.08</v>
      </c>
      <c r="O31" s="44"/>
    </row>
    <row r="32" spans="5:15" x14ac:dyDescent="0.55000000000000004">
      <c r="M32" t="s">
        <v>193</v>
      </c>
      <c r="N32" s="44">
        <v>0.105</v>
      </c>
      <c r="O32" s="44"/>
    </row>
    <row r="33" spans="13:15" x14ac:dyDescent="0.55000000000000004">
      <c r="M33" t="s">
        <v>32</v>
      </c>
      <c r="N33" s="44">
        <v>0.105</v>
      </c>
      <c r="O33" s="44"/>
    </row>
    <row r="34" spans="13:15" x14ac:dyDescent="0.55000000000000004">
      <c r="M34" t="s">
        <v>195</v>
      </c>
      <c r="N34" s="44">
        <v>0.105</v>
      </c>
      <c r="O34" s="44"/>
    </row>
    <row r="35" spans="13:15" x14ac:dyDescent="0.55000000000000004">
      <c r="M35" t="s">
        <v>196</v>
      </c>
      <c r="N35" s="44">
        <v>0.18</v>
      </c>
      <c r="O35" s="44"/>
    </row>
    <row r="36" spans="13:15" x14ac:dyDescent="0.55000000000000004">
      <c r="M36" t="s">
        <v>144</v>
      </c>
      <c r="N36" s="44">
        <v>1.2500000000000001E-2</v>
      </c>
      <c r="O36" s="44"/>
    </row>
    <row r="37" spans="13:15" x14ac:dyDescent="0.55000000000000004">
      <c r="M37" t="s">
        <v>171</v>
      </c>
      <c r="N37" s="44">
        <v>1.7500000000000002E-2</v>
      </c>
      <c r="O37" s="44"/>
    </row>
    <row r="38" spans="13:15" x14ac:dyDescent="0.55000000000000004">
      <c r="M38" t="s">
        <v>172</v>
      </c>
      <c r="N38" s="44">
        <v>1.7500000000000002E-2</v>
      </c>
      <c r="O38" s="44"/>
    </row>
    <row r="39" spans="13:15" x14ac:dyDescent="0.55000000000000004">
      <c r="M39" t="s">
        <v>174</v>
      </c>
      <c r="N39" s="44">
        <v>1.7500000000000002E-2</v>
      </c>
      <c r="O39" s="44"/>
    </row>
    <row r="40" spans="13:15" x14ac:dyDescent="0.55000000000000004">
      <c r="M40" t="s">
        <v>30</v>
      </c>
      <c r="N40" s="44">
        <v>0.03</v>
      </c>
      <c r="O40" s="44"/>
    </row>
    <row r="41" spans="13:15" x14ac:dyDescent="0.55000000000000004">
      <c r="M41" t="s">
        <v>94</v>
      </c>
      <c r="N41" s="44">
        <v>0.03</v>
      </c>
      <c r="O41" s="44"/>
    </row>
    <row r="42" spans="13:15" x14ac:dyDescent="0.55000000000000004">
      <c r="M42" t="s">
        <v>95</v>
      </c>
      <c r="N42" s="44">
        <v>0.03</v>
      </c>
      <c r="O42" s="44"/>
    </row>
    <row r="43" spans="13:15" x14ac:dyDescent="0.55000000000000004">
      <c r="M43" t="s">
        <v>181</v>
      </c>
      <c r="N43" s="44">
        <v>4.7500000000000001E-2</v>
      </c>
      <c r="O43" s="44"/>
    </row>
    <row r="44" spans="13:15" x14ac:dyDescent="0.55000000000000004">
      <c r="M44" t="s">
        <v>182</v>
      </c>
      <c r="N44" s="44">
        <v>4.7500000000000001E-2</v>
      </c>
      <c r="O44" s="44"/>
    </row>
    <row r="45" spans="13:15" x14ac:dyDescent="0.55000000000000004">
      <c r="M45" t="s">
        <v>185</v>
      </c>
      <c r="N45" s="44">
        <v>4.7500000000000001E-2</v>
      </c>
      <c r="O45" s="44"/>
    </row>
    <row r="46" spans="13:15" x14ac:dyDescent="0.55000000000000004">
      <c r="M46" t="s">
        <v>187</v>
      </c>
      <c r="N46" s="44">
        <v>0.08</v>
      </c>
      <c r="O46" s="44"/>
    </row>
    <row r="47" spans="13:15" x14ac:dyDescent="0.55000000000000004">
      <c r="M47" t="s">
        <v>189</v>
      </c>
      <c r="N47" s="44">
        <v>0.08</v>
      </c>
      <c r="O47" s="44"/>
    </row>
    <row r="48" spans="13:15" x14ac:dyDescent="0.55000000000000004">
      <c r="M48" t="s">
        <v>191</v>
      </c>
      <c r="N48" s="44">
        <v>0.08</v>
      </c>
      <c r="O48" s="44"/>
    </row>
    <row r="49" spans="13:15" x14ac:dyDescent="0.55000000000000004">
      <c r="M49" t="s">
        <v>34</v>
      </c>
      <c r="N49" s="44">
        <v>0.105</v>
      </c>
      <c r="O49" s="44"/>
    </row>
    <row r="50" spans="13:15" x14ac:dyDescent="0.55000000000000004">
      <c r="M50" t="s">
        <v>35</v>
      </c>
      <c r="N50" s="44">
        <v>0.105</v>
      </c>
      <c r="O50" s="44"/>
    </row>
    <row r="51" spans="13:15" x14ac:dyDescent="0.55000000000000004">
      <c r="M51" t="s">
        <v>37</v>
      </c>
      <c r="N51" s="44">
        <v>0.105</v>
      </c>
      <c r="O51" s="44"/>
    </row>
    <row r="52" spans="13:15" x14ac:dyDescent="0.55000000000000004">
      <c r="M52" t="s">
        <v>197</v>
      </c>
      <c r="N52" s="44">
        <v>0.18</v>
      </c>
      <c r="O52" s="44"/>
    </row>
    <row r="53" spans="13:15" x14ac:dyDescent="0.55000000000000004">
      <c r="M53" t="s">
        <v>149</v>
      </c>
      <c r="N53" s="44">
        <v>0.06</v>
      </c>
      <c r="O53" s="44"/>
    </row>
    <row r="54" spans="13:15" x14ac:dyDescent="0.55000000000000004">
      <c r="O54" s="44"/>
    </row>
  </sheetData>
  <phoneticPr fontId="14" type="noConversion"/>
  <dataValidations count="2">
    <dataValidation type="list" allowBlank="1" showInputMessage="1" showErrorMessage="1" sqref="D27" xr:uid="{6C032322-DC5F-495C-AA37-4C2FAAAEEE38}">
      <formula1>$E$1:$K$1</formula1>
    </dataValidation>
    <dataValidation type="list" allowBlank="1" showInputMessage="1" showErrorMessage="1" sqref="E27" xr:uid="{7949D11C-58D3-4014-B86C-01A18819E26C}">
      <formula1>OFFSET($E$1, 1, (MATCH($D27, $E$1:$K$1,0) - 1), 19, 1)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B934-D0F6-4874-9FB7-B2525B85CAF1}">
  <dimension ref="A1"/>
  <sheetViews>
    <sheetView showGridLines="0" workbookViewId="0">
      <selection activeCell="B2" sqref="B2"/>
    </sheetView>
  </sheetViews>
  <sheetFormatPr defaultRowHeight="14.4" x14ac:dyDescent="0.5500000000000000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Description xmlns="f5a7e35f-036f-43ba-9bd6-dfccb735f6f0" xsi:nil="true"/>
    <OsfiSupervisoryArea xmlns="b73fe759-8729-4fda-8521-02819c14bfcb" xsi:nil="true"/>
    <OsfiProjectPhase xmlns="b73fe759-8729-4fda-8521-02819c14bfcb">4 - Consultation</OsfiProjectPhase>
    <OsfiSensitivity xmlns="f5a7e35f-036f-43ba-9bd6-dfccb735f6f0">Protected B</OsfiSensitivity>
    <OsfiSent xmlns="f5a7e35f-036f-43ba-9bd6-dfccb735f6f0" xsi:nil="true"/>
    <TaxCatchAll xmlns="f5a7e35f-036f-43ba-9bd6-dfccb735f6f0">
      <Value>31</Value>
      <Value>28</Value>
      <Value>264</Value>
      <Value>42</Value>
      <Value>230</Value>
      <Value>481</Value>
      <Value>41</Value>
      <Value>3</Value>
      <Value>2</Value>
    </TaxCatchAll>
    <OsfiAuthor xmlns="f5a7e35f-036f-43ba-9bd6-dfccb735f6f0">
      <UserInfo>
        <DisplayName/>
        <AccountId xsi:nil="true"/>
        <AccountType/>
      </UserInfo>
    </OsfiAuthor>
    <l3ddcbf70d1346efa991b9cec7ac2488 xmlns="b73fe759-8729-4fda-8521-02819c14bfcb">
      <Terms xmlns="http://schemas.microsoft.com/office/infopath/2007/PartnerControls"/>
    </l3ddcbf70d1346efa991b9cec7ac2488>
    <OsfiLanguage xmlns="f5a7e35f-036f-43ba-9bd6-dfccb735f6f0">English</OsfiLanguage>
    <OsfiLivelinkID xmlns="f5a7e35f-036f-43ba-9bd6-dfccb735f6f0" xsi:nil="true"/>
    <OsfiCc xmlns="f5a7e35f-036f-43ba-9bd6-dfccb735f6f0" xsi:nil="true"/>
    <OsfiEmailFrom xmlns="f5a7e35f-036f-43ba-9bd6-dfccb735f6f0" xsi:nil="true"/>
    <OsfiExternalAuthor xmlns="f5a7e35f-036f-43ba-9bd6-dfccb735f6f0" xsi:nil="true"/>
    <OsfiCalendarYear xmlns="f5a7e35f-036f-43ba-9bd6-dfccb735f6f0">2023</OsfiCalendarYear>
    <OsfiCheckedOutDate xmlns="f5a7e35f-036f-43ba-9bd6-dfccb735f6f0" xsi:nil="true"/>
    <OsfiApprovedBy xmlns="f5a7e35f-036f-43ba-9bd6-dfccb735f6f0" xsi:nil="true"/>
    <OsfiAttachment xmlns="f5a7e35f-036f-43ba-9bd6-dfccb735f6f0">false</OsfiAttachment>
    <OsfiTo xmlns="f5a7e35f-036f-43ba-9bd6-dfccb735f6f0" xsi:nil="true"/>
    <OsfiReceived xmlns="f5a7e35f-036f-43ba-9bd6-dfccb735f6f0" xsi:nil="true"/>
    <RelatedItems xmlns="http://schemas.microsoft.com/sharepoint/v3" xsi:nil="true"/>
    <fac5efe5e83a4438a828c68fc664b01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6734a406-def5-45e1-88f4-7bd597d9a730</TermId>
        </TermInfo>
      </Terms>
    </fac5efe5e83a4438a828c68fc664b01b>
    <pd5e1fd5a7e64ff28ea28d0be5cac3eb xmlns="f5a7e35f-036f-43ba-9bd6-dfccb735f6f0">
      <Terms xmlns="http://schemas.microsoft.com/office/infopath/2007/PartnerControls"/>
    </pd5e1fd5a7e64ff28ea28d0be5cac3eb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80e21237-20e3-4285-8eeb-ba3816a2d218</TermId>
        </TermInfo>
      </Terms>
    </d8662c420ae441af9b77c21287174095>
    <OsfiFIArea xmlns="b73fe759-8729-4fda-8521-02819c14bfcb">Rule Making</OsfiFIArea>
    <ec0866d5501a4e288cc256e554a42ca0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Conduct Study</TermName>
          <TermId xmlns="http://schemas.microsoft.com/office/infopath/2007/PartnerControls">a34730e5-8d36-40a9-ad2b-4de4be27704c</TermId>
        </TermInfo>
      </Terms>
    </ec0866d5501a4e288cc256e554a42ca0>
    <id28c9607766444bae9f5e2053e4afbd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k5f8aeaceeb7434cbd9becc33a65ad3e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DTI</TermName>
          <TermId xmlns="http://schemas.microsoft.com/office/infopath/2007/PartnerControls">6a02b7f8-a52d-4048-abf2-fb5f1ab9ba2b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a36c359446dc4635be72f7f662985508 xmlns="f5a7e35f-036f-43ba-9bd6-dfccb735f6f0">
      <Terms xmlns="http://schemas.microsoft.com/office/infopath/2007/PartnerControls"/>
    </a36c359446dc4635be72f7f662985508>
    <g6aadb9293ad4d8fba37a358bcaa27e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_dlc_DocId xmlns="f5a7e35f-036f-43ba-9bd6-dfccb735f6f0">F210-23-7946</_dlc_DocId>
    <_dlc_DocIdUrl xmlns="f5a7e35f-036f-43ba-9bd6-dfccb735f6f0">
      <Url>https://espace.osfi-bsif.gc.ca/sites/init/initiatives/_layouts/15/DocIdRedir.aspx?ID=F210-23-7946</Url>
      <Description>F210-23-7946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structions" ma:contentTypeID="0x0101004C081EED9C90B54F98FF06E55CA4DAAA0600F96B8423D2205648B332F93823F649F2" ma:contentTypeVersion="24" ma:contentTypeDescription="Create a new document." ma:contentTypeScope="" ma:versionID="3e3061c0e7f9c9f8a6a56da0b8508e75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23394817aea59139e2d4e275d1650f99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k5f8aeaceeb7434cbd9becc33a65ad3e" minOccurs="0"/>
                <xsd:element ref="ns2:pd5e1fd5a7e64ff28ea28d0be5cac3eb" minOccurs="0"/>
                <xsd:element ref="ns3:OsfiFIArea" minOccurs="0"/>
                <xsd:element ref="ns3:OsfiPeerGroup" minOccurs="0"/>
                <xsd:element ref="ns2:a36c359446dc4635be72f7f662985508" minOccurs="0"/>
                <xsd:element ref="ns3:OsfiSupervisoryArea" minOccurs="0"/>
                <xsd:element ref="ns3:OsfiProjectPhase"/>
                <xsd:element ref="ns2:OsfiCheckedOutDate" minOccurs="0"/>
                <xsd:element ref="ns3:l3ddcbf70d1346efa991b9cec7ac24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k5f8aeaceeb7434cbd9becc33a65ad3e" ma:index="3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40" nillable="true" ma:taxonomy="true" ma:internalName="pd5e1fd5a7e64ff28ea28d0be5cac3eb" ma:taxonomyFieldName="OsfiFIExternalOrganization" ma:displayName="External Organization" ma:readOnly="tru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4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CheckedOutDate" ma:index="48" nillable="true" ma:displayName="Checked Out Date" ma:format="DateOnly" ma:hidden="true" ma:internalName="OsfiCheckedOu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FIArea" ma:index="42" nillable="true" ma:displayName="FI Area" ma:format="Dropdown" ma:hidden="true" ma:internalName="OsfiFIArea" ma:readOnly="true">
      <xsd:simpleType>
        <xsd:restriction base="dms:Choice">
          <xsd:enumeration value="All Areas"/>
          <xsd:enumeration value="Approvals"/>
          <xsd:enumeration value="Rule Making"/>
          <xsd:enumeration value="Supervision"/>
        </xsd:restriction>
      </xsd:simpleType>
    </xsd:element>
    <xsd:element name="OsfiPeerGroup" ma:index="43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OsfiSupervisoryArea" ma:index="46" nillable="true" ma:displayName="Supervisory Area" ma:format="Dropdown" ma:hidden="true" ma:internalName="OsfiSupervisoryArea" ma:readOnly="true">
      <xsd:simpleType>
        <xsd:restriction base="dms:Choice">
          <xsd:enumeration value="Accounting"/>
          <xsd:enumeration value="Actuarial"/>
          <xsd:enumeration value="Anti Money Laundering"/>
          <xsd:enumeration value="Compliance"/>
          <xsd:enumeration value="Corporate Governance"/>
          <xsd:enumeration value="Credit Risk"/>
          <xsd:enumeration value="Culture and Conduct Risk"/>
          <xsd:enumeration value="Deposit Taking Institutions"/>
          <xsd:enumeration value="Life Insurance"/>
          <xsd:enumeration value="Market Risk and Liquidity"/>
          <xsd:enumeration value="Model Risk"/>
          <xsd:enumeration value="Mortgage Insurance"/>
          <xsd:enumeration value="Operational Risk"/>
          <xsd:enumeration value="Property and Casualty Insurance"/>
          <xsd:enumeration value="Recovery and Resolution"/>
          <xsd:enumeration value="Regulatory Data"/>
          <xsd:enumeration value="Risk Measurement"/>
          <xsd:enumeration value="Risk Surveillance"/>
          <xsd:enumeration value="Securities Administration"/>
          <xsd:enumeration value="Supervision Management and Oversight"/>
          <xsd:enumeration value="Technology Risk"/>
        </xsd:restriction>
      </xsd:simpleType>
    </xsd:element>
    <xsd:element name="OsfiProjectPhase" ma:index="47" ma:displayName="Project Phase" ma:format="Dropdown" ma:internalName="OsfiProjectPhase" ma:readOnly="false">
      <xsd:simpleType>
        <xsd:restriction base="dms:Choice">
          <xsd:enumeration value="1 - Planning"/>
          <xsd:enumeration value="2 - Information Gathering"/>
          <xsd:enumeration value="3 - Analysis"/>
          <xsd:enumeration value="4 - Consultation"/>
          <xsd:enumeration value="5 - Reporting"/>
        </xsd:restriction>
      </xsd:simpleType>
    </xsd:element>
    <xsd:element name="l3ddcbf70d1346efa991b9cec7ac2488" ma:index="50" nillable="true" ma:taxonomy="true" ma:internalName="l3ddcbf70d1346efa991b9cec7ac2488" ma:taxonomyFieldName="OsfiSupervisoryAreaMM" ma:displayName="Supervisory Area" ma:indexed="true" ma:readOnly="true" ma:fieldId="{53ddcbf7-0d13-46ef-a991-b9cec7ac2488}" ma:sspId="f7cfa73b-c952-4f84-be9f-6ced85f31ca3" ma:termSetId="d44da03d-3238-4a7c-aef4-370c87409f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f7cfa73b-c952-4f84-be9f-6ced85f31ca3" ContentTypeId="0x0101004C081EED9C90B54F98FF06E55CA4DAAA06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64CFAA-2D21-40C1-A453-D4943FAB113C}">
  <ds:schemaRefs>
    <ds:schemaRef ds:uri="http://schemas.microsoft.com/office/2006/metadata/properties"/>
    <ds:schemaRef ds:uri="http://purl.org/dc/terms/"/>
    <ds:schemaRef ds:uri="http://schemas.microsoft.com/sharepoint/v3"/>
    <ds:schemaRef ds:uri="f5a7e35f-036f-43ba-9bd6-dfccb735f6f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73fe759-8729-4fda-8521-02819c14bf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03B01E-5EE3-4E16-A1F8-E2889DC4E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2A625-D590-408E-AD8B-573F9322E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C0F4E6-A04A-403D-A7F0-34E6E52FD05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EE66AF7-0A3F-48AE-8FC2-4F5E053089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Schedule Listing</vt:lpstr>
      <vt:lpstr>S0</vt:lpstr>
      <vt:lpstr>S1</vt:lpstr>
      <vt:lpstr>S2</vt:lpstr>
      <vt:lpstr>S3</vt:lpstr>
      <vt:lpstr>S4</vt:lpstr>
      <vt:lpstr>S5</vt:lpstr>
      <vt:lpstr>S6</vt:lpstr>
      <vt:lpstr>S7</vt:lpstr>
      <vt:lpstr>S8</vt:lpstr>
      <vt:lpstr>Inputs</vt:lpstr>
      <vt:lpstr>Comments</vt:lpstr>
      <vt:lpstr>_Z_FSKJR</vt:lpstr>
    </vt:vector>
  </TitlesOfParts>
  <Manager/>
  <Company>BMO Financial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Insurer Parental Solo Capital Return</dc:title>
  <dc:subject/>
  <dc:creator>re-webmaster@osfi-bsif.gc.ca</dc:creator>
  <cp:keywords/>
  <dc:description/>
  <cp:lastModifiedBy>Szeto, Lily</cp:lastModifiedBy>
  <cp:revision/>
  <cp:lastPrinted>2023-03-23T15:26:23Z</cp:lastPrinted>
  <dcterms:created xsi:type="dcterms:W3CDTF">2016-04-05T18:29:36Z</dcterms:created>
  <dcterms:modified xsi:type="dcterms:W3CDTF">2024-02-05T13:02:08Z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0x0101004C081EED9C90B54F98FF06E55CA4DAAA0600F96B8423D2205648B332F93823F649F2</vt:lpwstr>
  </property>
  <property fmtid="{D5CDD505-2E9C-101B-9397-08002B2CF9AE}" pid="3" name="OsfiBusinessProcess">
    <vt:lpwstr>264</vt:lpwstr>
  </property>
  <property fmtid="{D5CDD505-2E9C-101B-9397-08002B2CF9AE}" pid="4" name="OsfiFunction">
    <vt:lpwstr>3</vt:lpwstr>
  </property>
  <property fmtid="{D5CDD505-2E9C-101B-9397-08002B2CF9AE}" pid="5" name="OsfiFIExternalOrganization">
    <vt:lpwstr/>
  </property>
  <property fmtid="{D5CDD505-2E9C-101B-9397-08002B2CF9AE}" pid="6" name="OsfiSubFunction">
    <vt:lpwstr>42</vt:lpwstr>
  </property>
  <property fmtid="{D5CDD505-2E9C-101B-9397-08002B2CF9AE}" pid="7" name="OsfiIndustryType">
    <vt:lpwstr>28;#DTI|6a02b7f8-a52d-4048-abf2-fb5f1ab9ba2b;#31;#Insurance|30635973-e9d2-43e2-a5d4-ee38d3a9f4ad;#230;#Life|10f638d7-70e8-45a8-9b2e-f676ce524b50</vt:lpwstr>
  </property>
  <property fmtid="{D5CDD505-2E9C-101B-9397-08002B2CF9AE}" pid="8" name="OsfiFITopics">
    <vt:lpwstr/>
  </property>
  <property fmtid="{D5CDD505-2E9C-101B-9397-08002B2CF9AE}" pid="9" name="OsfiPAA">
    <vt:lpwstr>2</vt:lpwstr>
  </property>
  <property fmtid="{D5CDD505-2E9C-101B-9397-08002B2CF9AE}" pid="10" name="_dlc_DocIdItemGuid">
    <vt:lpwstr>4c032fa1-4ff9-4a68-869b-90ccd243e51a</vt:lpwstr>
  </property>
  <property fmtid="{D5CDD505-2E9C-101B-9397-08002B2CF9AE}" pid="11" name="b68f0f40a9244f46b7ca0f5019c2a784">
    <vt:lpwstr>1.1.1 Risk Assessment and Intervention|a694271e-cd62-469f-9658-7f38260ca444</vt:lpwstr>
  </property>
  <property fmtid="{D5CDD505-2E9C-101B-9397-08002B2CF9AE}" pid="12" name="OsfiSubProgram">
    <vt:lpwstr>41</vt:lpwstr>
  </property>
  <property fmtid="{D5CDD505-2E9C-101B-9397-08002B2CF9AE}" pid="13" name="OsfiCostCentre">
    <vt:lpwstr>481</vt:lpwstr>
  </property>
  <property fmtid="{D5CDD505-2E9C-101B-9397-08002B2CF9AE}" pid="14" name="_docset_NoMedatataSyncRequired">
    <vt:lpwstr>False</vt:lpwstr>
  </property>
  <property fmtid="{D5CDD505-2E9C-101B-9397-08002B2CF9AE}" pid="15" name="MSIP_Label_6acb643c-631f-4184-9527-fba327e9c2b7_Enabled">
    <vt:lpwstr>true</vt:lpwstr>
  </property>
  <property fmtid="{D5CDD505-2E9C-101B-9397-08002B2CF9AE}" pid="16" name="MSIP_Label_6acb643c-631f-4184-9527-fba327e9c2b7_SetDate">
    <vt:lpwstr>2022-11-29T13:52:18Z</vt:lpwstr>
  </property>
  <property fmtid="{D5CDD505-2E9C-101B-9397-08002B2CF9AE}" pid="17" name="MSIP_Label_6acb643c-631f-4184-9527-fba327e9c2b7_Method">
    <vt:lpwstr>Privileged</vt:lpwstr>
  </property>
  <property fmtid="{D5CDD505-2E9C-101B-9397-08002B2CF9AE}" pid="18" name="MSIP_Label_6acb643c-631f-4184-9527-fba327e9c2b7_Name">
    <vt:lpwstr>PB - External</vt:lpwstr>
  </property>
  <property fmtid="{D5CDD505-2E9C-101B-9397-08002B2CF9AE}" pid="19" name="MSIP_Label_6acb643c-631f-4184-9527-fba327e9c2b7_SiteId">
    <vt:lpwstr>43ee04cb-3f72-4918-b460-c51afaa2943e</vt:lpwstr>
  </property>
  <property fmtid="{D5CDD505-2E9C-101B-9397-08002B2CF9AE}" pid="20" name="MSIP_Label_6acb643c-631f-4184-9527-fba327e9c2b7_ActionId">
    <vt:lpwstr>ffcbf248-1631-471b-a466-366d16b153d1</vt:lpwstr>
  </property>
  <property fmtid="{D5CDD505-2E9C-101B-9397-08002B2CF9AE}" pid="21" name="MSIP_Label_6acb643c-631f-4184-9527-fba327e9c2b7_ContentBits">
    <vt:lpwstr>1</vt:lpwstr>
  </property>
  <property fmtid="{D5CDD505-2E9C-101B-9397-08002B2CF9AE}" pid="22" name="OsfiSupervisoryAreaMM">
    <vt:lpwstr/>
  </property>
  <property fmtid="{D5CDD505-2E9C-101B-9397-08002B2CF9AE}" pid="23" name="Order">
    <vt:r8>1962700</vt:r8>
  </property>
  <property fmtid="{D5CDD505-2E9C-101B-9397-08002B2CF9AE}" pid="24" name="xd_Signature">
    <vt:bool>false</vt:bool>
  </property>
  <property fmtid="{D5CDD505-2E9C-101B-9397-08002B2CF9AE}" pid="25" name="VariationsItemGroupID">
    <vt:lpwstr>4b845c6b-0fcd-4e66-a689-3f45a8f140ac</vt:lpwstr>
  </property>
  <property fmtid="{D5CDD505-2E9C-101B-9397-08002B2CF9AE}" pid="26" name="xd_ProgID">
    <vt:lpwstr/>
  </property>
  <property fmtid="{D5CDD505-2E9C-101B-9397-08002B2CF9AE}" pid="27" name="TemplateUrl">
    <vt:lpwstr/>
  </property>
</Properties>
</file>